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885" yWindow="-30" windowWidth="20730" windowHeight="9975"/>
  </bookViews>
  <sheets>
    <sheet name="PigSkinPickem" sheetId="1" r:id="rId1"/>
    <sheet name="Sheet2" sheetId="2" r:id="rId2"/>
    <sheet name="Sheet3" sheetId="3" r:id="rId3"/>
    <sheet name="Sheet1" sheetId="4" r:id="rId4"/>
    <sheet name="Sheet4" sheetId="5" r:id="rId5"/>
    <sheet name="Sheet5" sheetId="6" r:id="rId6"/>
  </sheets>
  <calcPr calcId="145621"/>
</workbook>
</file>

<file path=xl/calcChain.xml><?xml version="1.0" encoding="utf-8"?>
<calcChain xmlns="http://schemas.openxmlformats.org/spreadsheetml/2006/main">
  <c r="U125" i="1" l="1"/>
  <c r="U123" i="1"/>
  <c r="S127" i="1"/>
  <c r="S124" i="1"/>
  <c r="S126" i="1"/>
  <c r="R125" i="1"/>
  <c r="R123" i="1"/>
  <c r="R129" i="1"/>
  <c r="R127" i="1"/>
  <c r="R124" i="1"/>
  <c r="Q123" i="1"/>
  <c r="Q127" i="1"/>
  <c r="Q124" i="1"/>
  <c r="P127" i="1"/>
  <c r="P128" i="1"/>
  <c r="P131" i="1" s="1"/>
  <c r="O126" i="1"/>
  <c r="O123" i="1"/>
  <c r="O125" i="1"/>
  <c r="O129" i="1"/>
  <c r="O130" i="1"/>
  <c r="O128" i="1"/>
  <c r="O127" i="1"/>
  <c r="O124" i="1"/>
  <c r="N125" i="1"/>
  <c r="N123" i="1"/>
  <c r="N131" i="1" s="1"/>
  <c r="M125" i="1"/>
  <c r="Q131" i="1"/>
  <c r="T131" i="1"/>
  <c r="U131" i="1"/>
  <c r="M127" i="1"/>
  <c r="M129" i="1"/>
  <c r="M124" i="1"/>
  <c r="M126" i="1"/>
  <c r="M123" i="1"/>
  <c r="M131" i="1" s="1"/>
  <c r="B4" i="1"/>
  <c r="B5" i="1" s="1"/>
  <c r="B6" i="1" s="1"/>
  <c r="B7" i="1" s="1"/>
  <c r="B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2" i="1"/>
  <c r="B3" i="1" s="1"/>
  <c r="Z2" i="1"/>
  <c r="Z3" i="1" s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AA2" i="1"/>
  <c r="AA3" i="1" s="1"/>
  <c r="AA4" i="1" s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B2" i="1"/>
  <c r="AB3" i="1" s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C2" i="1"/>
  <c r="AC3" i="1" s="1"/>
  <c r="AC4" i="1" s="1"/>
  <c r="AC5" i="1" s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D2" i="1"/>
  <c r="AD3" i="1" s="1"/>
  <c r="AD4" i="1" s="1"/>
  <c r="AD5" i="1" s="1"/>
  <c r="AD6" i="1" s="1"/>
  <c r="AD7" i="1" s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E2" i="1"/>
  <c r="AE3" i="1" s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F2" i="1"/>
  <c r="AF3" i="1" s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Y2" i="1"/>
  <c r="Y3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P143" i="1"/>
  <c r="Q143" i="1"/>
  <c r="R143" i="1"/>
  <c r="S143" i="1"/>
  <c r="T143" i="1"/>
  <c r="U143" i="1"/>
  <c r="P144" i="1"/>
  <c r="Q144" i="1"/>
  <c r="R144" i="1"/>
  <c r="S144" i="1"/>
  <c r="T144" i="1"/>
  <c r="U144" i="1"/>
  <c r="P145" i="1"/>
  <c r="Q145" i="1"/>
  <c r="R145" i="1"/>
  <c r="S145" i="1"/>
  <c r="T145" i="1"/>
  <c r="U145" i="1"/>
  <c r="P146" i="1"/>
  <c r="Q146" i="1"/>
  <c r="R146" i="1"/>
  <c r="S146" i="1"/>
  <c r="T146" i="1"/>
  <c r="U146" i="1"/>
  <c r="P147" i="1"/>
  <c r="Q147" i="1"/>
  <c r="R147" i="1"/>
  <c r="S147" i="1"/>
  <c r="T147" i="1"/>
  <c r="U147" i="1"/>
  <c r="P148" i="1"/>
  <c r="Q148" i="1"/>
  <c r="R148" i="1"/>
  <c r="S148" i="1"/>
  <c r="T148" i="1"/>
  <c r="U148" i="1"/>
  <c r="P149" i="1"/>
  <c r="Q149" i="1"/>
  <c r="R149" i="1"/>
  <c r="S149" i="1"/>
  <c r="T149" i="1"/>
  <c r="U149" i="1"/>
  <c r="P150" i="1"/>
  <c r="Q150" i="1"/>
  <c r="R150" i="1"/>
  <c r="S150" i="1"/>
  <c r="T150" i="1"/>
  <c r="U150" i="1"/>
  <c r="O143" i="1"/>
  <c r="O144" i="1"/>
  <c r="O145" i="1"/>
  <c r="O146" i="1"/>
  <c r="O147" i="1"/>
  <c r="O148" i="1"/>
  <c r="O149" i="1"/>
  <c r="O150" i="1"/>
  <c r="N143" i="1"/>
  <c r="N144" i="1"/>
  <c r="N145" i="1"/>
  <c r="N146" i="1"/>
  <c r="N147" i="1"/>
  <c r="N148" i="1"/>
  <c r="N149" i="1"/>
  <c r="N150" i="1"/>
  <c r="M144" i="1"/>
  <c r="M145" i="1"/>
  <c r="M146" i="1"/>
  <c r="M147" i="1"/>
  <c r="M148" i="1"/>
  <c r="M149" i="1"/>
  <c r="M150" i="1"/>
  <c r="M143" i="1"/>
  <c r="S131" i="1" l="1"/>
  <c r="R131" i="1"/>
  <c r="O131" i="1"/>
  <c r="I143" i="1"/>
  <c r="I127" i="1"/>
  <c r="I123" i="1"/>
  <c r="I125" i="1"/>
  <c r="L141" i="1"/>
  <c r="L150" i="1" s="1"/>
  <c r="L140" i="1"/>
  <c r="L149" i="1" s="1"/>
  <c r="L139" i="1"/>
  <c r="L148" i="1" s="1"/>
  <c r="L138" i="1"/>
  <c r="L147" i="1" s="1"/>
  <c r="L137" i="1"/>
  <c r="L146" i="1" s="1"/>
  <c r="L136" i="1"/>
  <c r="L145" i="1" s="1"/>
  <c r="L135" i="1"/>
  <c r="L144" i="1" s="1"/>
  <c r="L134" i="1"/>
  <c r="L143" i="1" s="1"/>
  <c r="K141" i="1"/>
  <c r="K150" i="1" s="1"/>
  <c r="K140" i="1"/>
  <c r="K139" i="1"/>
  <c r="K148" i="1" s="1"/>
  <c r="K138" i="1"/>
  <c r="K147" i="1" s="1"/>
  <c r="K137" i="1"/>
  <c r="K146" i="1" s="1"/>
  <c r="K136" i="1"/>
  <c r="K145" i="1" s="1"/>
  <c r="K135" i="1"/>
  <c r="K144" i="1" s="1"/>
  <c r="K134" i="1"/>
  <c r="K143" i="1" s="1"/>
  <c r="J141" i="1"/>
  <c r="J150" i="1" s="1"/>
  <c r="J140" i="1"/>
  <c r="J149" i="1" s="1"/>
  <c r="J139" i="1"/>
  <c r="J148" i="1" s="1"/>
  <c r="J138" i="1"/>
  <c r="J147" i="1" s="1"/>
  <c r="J137" i="1"/>
  <c r="J146" i="1" s="1"/>
  <c r="J136" i="1"/>
  <c r="J145" i="1" s="1"/>
  <c r="J135" i="1"/>
  <c r="J144" i="1" s="1"/>
  <c r="J134" i="1"/>
  <c r="J143" i="1" s="1"/>
  <c r="I141" i="1"/>
  <c r="I150" i="1" s="1"/>
  <c r="I140" i="1"/>
  <c r="I149" i="1" s="1"/>
  <c r="I139" i="1"/>
  <c r="I148" i="1" s="1"/>
  <c r="I138" i="1"/>
  <c r="I147" i="1" s="1"/>
  <c r="I137" i="1"/>
  <c r="I146" i="1" s="1"/>
  <c r="I136" i="1"/>
  <c r="I145" i="1" s="1"/>
  <c r="I135" i="1"/>
  <c r="H141" i="1"/>
  <c r="H150" i="1" s="1"/>
  <c r="H140" i="1"/>
  <c r="H149" i="1" s="1"/>
  <c r="H139" i="1"/>
  <c r="H148" i="1" s="1"/>
  <c r="H138" i="1"/>
  <c r="H147" i="1" s="1"/>
  <c r="H137" i="1"/>
  <c r="H146" i="1" s="1"/>
  <c r="E134" i="1"/>
  <c r="H136" i="1"/>
  <c r="H145" i="1" s="1"/>
  <c r="H135" i="1"/>
  <c r="H144" i="1" s="1"/>
  <c r="H134" i="1"/>
  <c r="H143" i="1" s="1"/>
  <c r="G141" i="1"/>
  <c r="G150" i="1" s="1"/>
  <c r="G140" i="1"/>
  <c r="G149" i="1" s="1"/>
  <c r="G139" i="1"/>
  <c r="G148" i="1" s="1"/>
  <c r="G138" i="1"/>
  <c r="G147" i="1" s="1"/>
  <c r="G136" i="1"/>
  <c r="G145" i="1" s="1"/>
  <c r="G137" i="1"/>
  <c r="G146" i="1" s="1"/>
  <c r="G135" i="1"/>
  <c r="G144" i="1" s="1"/>
  <c r="G134" i="1"/>
  <c r="G143" i="1" s="1"/>
  <c r="F141" i="1"/>
  <c r="F150" i="1" s="1"/>
  <c r="F140" i="1"/>
  <c r="F149" i="1" s="1"/>
  <c r="F139" i="1"/>
  <c r="F148" i="1" s="1"/>
  <c r="F138" i="1"/>
  <c r="F147" i="1" s="1"/>
  <c r="F137" i="1"/>
  <c r="F146" i="1" s="1"/>
  <c r="F136" i="1"/>
  <c r="F145" i="1" s="1"/>
  <c r="F135" i="1"/>
  <c r="F144" i="1" s="1"/>
  <c r="F134" i="1"/>
  <c r="F143" i="1" s="1"/>
  <c r="E141" i="1"/>
  <c r="E140" i="1"/>
  <c r="E139" i="1"/>
  <c r="E138" i="1"/>
  <c r="E137" i="1"/>
  <c r="E136" i="1"/>
  <c r="E135" i="1"/>
  <c r="J124" i="1"/>
  <c r="J129" i="1"/>
  <c r="J127" i="1"/>
  <c r="J123" i="1"/>
  <c r="J128" i="1"/>
  <c r="K130" i="1"/>
  <c r="V130" i="1" s="1"/>
  <c r="K129" i="1"/>
  <c r="K125" i="1"/>
  <c r="K124" i="1"/>
  <c r="K127" i="1"/>
  <c r="K123" i="1"/>
  <c r="K128" i="1"/>
  <c r="L130" i="1"/>
  <c r="L124" i="1"/>
  <c r="L123" i="1"/>
  <c r="L125" i="1"/>
  <c r="L126" i="1"/>
  <c r="L127" i="1"/>
  <c r="L129" i="1"/>
  <c r="H127" i="1"/>
  <c r="H126" i="1"/>
  <c r="AB4" i="5"/>
  <c r="AE4" i="5"/>
  <c r="AE5" i="5" s="1"/>
  <c r="AE6" i="5" s="1"/>
  <c r="AE7" i="5" s="1"/>
  <c r="AE8" i="5" s="1"/>
  <c r="AE9" i="5" s="1"/>
  <c r="AE10" i="5" s="1"/>
  <c r="AE11" i="5" s="1"/>
  <c r="AE12" i="5" s="1"/>
  <c r="AE13" i="5" s="1"/>
  <c r="AE14" i="5" s="1"/>
  <c r="AE15" i="5" s="1"/>
  <c r="AE16" i="5" s="1"/>
  <c r="AE17" i="5" s="1"/>
  <c r="AE18" i="5" s="1"/>
  <c r="AE19" i="5" s="1"/>
  <c r="AE20" i="5" s="1"/>
  <c r="AE21" i="5" s="1"/>
  <c r="AE22" i="5" s="1"/>
  <c r="AE23" i="5" s="1"/>
  <c r="AE24" i="5" s="1"/>
  <c r="AE25" i="5" s="1"/>
  <c r="AE26" i="5" s="1"/>
  <c r="AE27" i="5" s="1"/>
  <c r="AD4" i="5"/>
  <c r="AH4" i="5" s="1"/>
  <c r="AH5" i="5" s="1"/>
  <c r="AH6" i="5" s="1"/>
  <c r="AH7" i="5" s="1"/>
  <c r="AH8" i="5" s="1"/>
  <c r="AH9" i="5" s="1"/>
  <c r="AH10" i="5" s="1"/>
  <c r="AH11" i="5" s="1"/>
  <c r="AH12" i="5" s="1"/>
  <c r="AH13" i="5" s="1"/>
  <c r="AH14" i="5" s="1"/>
  <c r="AH15" i="5" s="1"/>
  <c r="AH16" i="5" s="1"/>
  <c r="AH17" i="5" s="1"/>
  <c r="AH18" i="5" s="1"/>
  <c r="AH19" i="5" s="1"/>
  <c r="AH20" i="5" s="1"/>
  <c r="AH21" i="5" s="1"/>
  <c r="AH22" i="5" s="1"/>
  <c r="AH23" i="5" s="1"/>
  <c r="AH24" i="5" s="1"/>
  <c r="AH25" i="5" s="1"/>
  <c r="AH26" i="5" s="1"/>
  <c r="AH27" i="5" s="1"/>
  <c r="AC4" i="5"/>
  <c r="AC5" i="5" s="1"/>
  <c r="AC6" i="5" s="1"/>
  <c r="AC7" i="5" s="1"/>
  <c r="AC8" i="5" s="1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AC26" i="5" s="1"/>
  <c r="AC27" i="5" s="1"/>
  <c r="AF4" i="5"/>
  <c r="AF5" i="5" s="1"/>
  <c r="AF6" i="5" s="1"/>
  <c r="AF7" i="5" s="1"/>
  <c r="AF8" i="5" s="1"/>
  <c r="AF9" i="5" s="1"/>
  <c r="AF10" i="5" s="1"/>
  <c r="AF11" i="5" s="1"/>
  <c r="AF12" i="5" s="1"/>
  <c r="AF13" i="5" s="1"/>
  <c r="AF14" i="5" s="1"/>
  <c r="AF15" i="5" s="1"/>
  <c r="AF16" i="5" s="1"/>
  <c r="AF17" i="5" s="1"/>
  <c r="AF18" i="5" s="1"/>
  <c r="AF19" i="5" s="1"/>
  <c r="AF20" i="5" s="1"/>
  <c r="AF21" i="5" s="1"/>
  <c r="AF22" i="5" s="1"/>
  <c r="AF23" i="5" s="1"/>
  <c r="AF24" i="5" s="1"/>
  <c r="AF25" i="5" s="1"/>
  <c r="AF26" i="5" s="1"/>
  <c r="AF27" i="5" s="1"/>
  <c r="G127" i="1"/>
  <c r="G125" i="1"/>
  <c r="G124" i="1"/>
  <c r="G123" i="1"/>
  <c r="E123" i="1"/>
  <c r="V123" i="1" s="1"/>
  <c r="E127" i="1"/>
  <c r="F128" i="1"/>
  <c r="V128" i="1" s="1"/>
  <c r="F125" i="1"/>
  <c r="F123" i="1"/>
  <c r="E126" i="1"/>
  <c r="E125" i="1"/>
  <c r="V125" i="1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/>
  <c r="B61" i="4" s="1"/>
  <c r="B62" i="4" s="1"/>
  <c r="B63" i="4" s="1"/>
  <c r="B64" i="4" s="1"/>
  <c r="B65" i="4" s="1"/>
  <c r="B66" i="4"/>
  <c r="B67" i="4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6" i="4"/>
  <c r="B7" i="4" s="1"/>
  <c r="B8" i="4" s="1"/>
  <c r="B9" i="4" s="1"/>
  <c r="B10" i="4" s="1"/>
  <c r="B5" i="4"/>
  <c r="E103" i="4"/>
  <c r="E102" i="4"/>
  <c r="E101" i="4"/>
  <c r="E100" i="4"/>
  <c r="E99" i="4"/>
  <c r="E102" i="2"/>
  <c r="E103" i="2"/>
  <c r="E100" i="2"/>
  <c r="E101" i="2"/>
  <c r="E99" i="2"/>
  <c r="E124" i="1"/>
  <c r="V124" i="1" s="1"/>
  <c r="V129" i="1" l="1"/>
  <c r="E143" i="1"/>
  <c r="V143" i="1" s="1"/>
  <c r="V134" i="1"/>
  <c r="E147" i="1"/>
  <c r="V147" i="1" s="1"/>
  <c r="V138" i="1"/>
  <c r="V146" i="1"/>
  <c r="V150" i="1"/>
  <c r="E145" i="1"/>
  <c r="V145" i="1" s="1"/>
  <c r="V136" i="1"/>
  <c r="E149" i="1"/>
  <c r="V140" i="1"/>
  <c r="E146" i="1"/>
  <c r="V137" i="1"/>
  <c r="E150" i="1"/>
  <c r="V141" i="1"/>
  <c r="V126" i="1"/>
  <c r="V127" i="1"/>
  <c r="E144" i="1"/>
  <c r="V135" i="1"/>
  <c r="E148" i="1"/>
  <c r="V148" i="1" s="1"/>
  <c r="V139" i="1"/>
  <c r="V144" i="1"/>
  <c r="F131" i="1"/>
  <c r="I131" i="1"/>
  <c r="G131" i="1"/>
  <c r="L131" i="1"/>
  <c r="H131" i="1"/>
  <c r="K131" i="1"/>
  <c r="I144" i="1"/>
  <c r="E131" i="1"/>
  <c r="K149" i="1"/>
  <c r="J131" i="1"/>
  <c r="AG4" i="5"/>
  <c r="AG5" i="5" s="1"/>
  <c r="AG6" i="5" s="1"/>
  <c r="AG7" i="5" s="1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B5" i="5"/>
  <c r="AB6" i="5" s="1"/>
  <c r="AB7" i="5" s="1"/>
  <c r="AB8" i="5" s="1"/>
  <c r="AB9" i="5" s="1"/>
  <c r="AB10" i="5" s="1"/>
  <c r="AB11" i="5" s="1"/>
  <c r="AB12" i="5" s="1"/>
  <c r="AB13" i="5" s="1"/>
  <c r="AB14" i="5" s="1"/>
  <c r="AB15" i="5" s="1"/>
  <c r="AB16" i="5" s="1"/>
  <c r="AB17" i="5" s="1"/>
  <c r="AB18" i="5" s="1"/>
  <c r="AB19" i="5" s="1"/>
  <c r="AB20" i="5" s="1"/>
  <c r="AB21" i="5" s="1"/>
  <c r="AB22" i="5" s="1"/>
  <c r="AB23" i="5" s="1"/>
  <c r="AB24" i="5" s="1"/>
  <c r="AB25" i="5" s="1"/>
  <c r="AB26" i="5" s="1"/>
  <c r="AB27" i="5" s="1"/>
  <c r="AD5" i="5"/>
  <c r="AD6" i="5" s="1"/>
  <c r="AD7" i="5" s="1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D18" i="5" s="1"/>
  <c r="AD19" i="5" s="1"/>
  <c r="AD20" i="5" s="1"/>
  <c r="AD21" i="5" s="1"/>
  <c r="AD22" i="5" s="1"/>
  <c r="AD23" i="5" s="1"/>
  <c r="AD24" i="5" s="1"/>
  <c r="AD25" i="5" s="1"/>
  <c r="AD26" i="5" s="1"/>
  <c r="AD27" i="5" s="1"/>
  <c r="V131" i="1" l="1"/>
  <c r="E154" i="1"/>
  <c r="V149" i="1"/>
  <c r="E159" i="1" s="1"/>
  <c r="E155" i="1"/>
  <c r="E158" i="1"/>
  <c r="E157" i="1"/>
  <c r="E160" i="1"/>
  <c r="E156" i="1"/>
</calcChain>
</file>

<file path=xl/sharedStrings.xml><?xml version="1.0" encoding="utf-8"?>
<sst xmlns="http://schemas.openxmlformats.org/spreadsheetml/2006/main" count="1425" uniqueCount="296">
  <si>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</si>
  <si>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</si>
  <si>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</si>
  <si>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</si>
  <si>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</si>
  <si>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</si>
  <si>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</si>
  <si>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</si>
  <si>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</si>
  <si>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</si>
  <si>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</si>
  <si>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</si>
  <si>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</si>
  <si>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</si>
  <si>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</si>
  <si>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</si>
  <si>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</si>
  <si>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</si>
  <si>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</si>
  <si>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Core Group</t>
  </si>
  <si>
    <t>Yellow_S09_Redstone_A, redstoner1</t>
  </si>
  <si>
    <t>RED_F11_Jiwani_R, Rafiki6933</t>
  </si>
  <si>
    <t>BLUE F'10 ABRAMS, M, McaLions</t>
  </si>
  <si>
    <t>BROWN F'11 Fazio J, jfazio21</t>
  </si>
  <si>
    <t>BROWN F '11 MALLON, K, ktmallon82</t>
  </si>
  <si>
    <t>BROWN F'11 CAMHI, J, juicecam</t>
  </si>
  <si>
    <t>YELLOW: Friedland, J, jessica.friedland</t>
  </si>
  <si>
    <t>Ppatel FBlue 09, Pjp166</t>
  </si>
  <si>
    <t>Green F '10_H. Wilkinson, hollisw</t>
  </si>
  <si>
    <t>Green A Borys, nd_borys</t>
  </si>
  <si>
    <t>YellowVenzin, mattvenzin</t>
  </si>
  <si>
    <t>GREEN_F10_Lewis_K, keithlewis82</t>
  </si>
  <si>
    <t>KevinM_Brown 1, KevinM_Brown</t>
  </si>
  <si>
    <t>stranger2danger 1, stranger2danger</t>
  </si>
  <si>
    <t>RED S '10 BAIN, J., JBain87</t>
  </si>
  <si>
    <t>YELLOW: D'souza, R, rdsouza9914</t>
  </si>
  <si>
    <t>BROWN F 10 Malin G 1, BROWN F 10 Malin G</t>
  </si>
  <si>
    <t>BROWN_F_10_DEODHAR_M, xFirefox</t>
  </si>
  <si>
    <t>BROWN_S_10_Lafferty_P 1, BROWN_S_10_Lafferty_P</t>
  </si>
  <si>
    <t>GREEN_S11_KOCH_A, akoch25</t>
  </si>
  <si>
    <t>Blue, F11, Jurkiewicz, B, benjurkiewicz</t>
  </si>
  <si>
    <t>Orange_F11_Ahn_T, otlazy</t>
  </si>
  <si>
    <t>Yellow_F11_Sears_P, pjs1085</t>
  </si>
  <si>
    <t>Blue_F11_Fant_R, ryantfant</t>
  </si>
  <si>
    <t>Green 11 Tavares, M, Scalper3</t>
  </si>
  <si>
    <t>BLUE - KastrinosM, strinos01</t>
  </si>
  <si>
    <t>BROWN_F_11_Sugantino_M, MikeSugs13</t>
  </si>
  <si>
    <t xml:space="preserve"> BROWN F '11 SALZMANN, K, ksalzmann</t>
  </si>
  <si>
    <t>GREEN F11 Eisenman, E, eisene</t>
  </si>
  <si>
    <t>dbchrystal 1, dbchrystal</t>
  </si>
  <si>
    <t>YELLOW S'11, LisaK, lisa_kon@yahoo.com</t>
  </si>
  <si>
    <t>Brown F'10, Gray, Lauren, LJGray819</t>
  </si>
  <si>
    <t>Elinka84 1, Elinka84</t>
  </si>
  <si>
    <t>BLUE_F'11_CLIFFORD_R, Cliffdog9999</t>
  </si>
  <si>
    <t>GREEN F'11 Spiegel, D, dergolem</t>
  </si>
  <si>
    <t>BROWN_S_11_Montana_M 1, BROWN_S_11_Montana_M</t>
  </si>
  <si>
    <t>RED_F11_Govil_M, RED_F11_Govil_M</t>
  </si>
  <si>
    <t>BLUE_F11_Schulten_R, Shuggleberry Finn</t>
  </si>
  <si>
    <t>PURPLE_F11_Modisett_M, michael.modisett@gmail.com</t>
  </si>
  <si>
    <t>BLUE_F11_HirschhornJ, joshh031</t>
  </si>
  <si>
    <t>Brown F'11, Reuben,Andrew, Andrew Reuben</t>
  </si>
  <si>
    <t>Green, jkess85, jkess85</t>
  </si>
  <si>
    <t>Blue_F11_Desai_P, pd979</t>
  </si>
  <si>
    <t>RED_Spring_11_achiang 1, RED_Spring_11_achiang</t>
  </si>
  <si>
    <t>(YELLOW_S11_Prigojeva_O), olgagrad</t>
  </si>
  <si>
    <t>GREEN S '11 BRAXTAN, T, thomasbraxtan</t>
  </si>
  <si>
    <t>BROWN F '09 Friedkin M., MarciaFBrownF09</t>
  </si>
  <si>
    <t>GREEN F09 H Chang, stufftodiefor</t>
  </si>
  <si>
    <t>Brown_F_10_Andy_Lin, chlin2006</t>
  </si>
  <si>
    <t>Brown_F_10_Vigneault_H, hcv1116</t>
  </si>
  <si>
    <t>Yellow</t>
  </si>
  <si>
    <t>Red</t>
  </si>
  <si>
    <t>Blue</t>
  </si>
  <si>
    <t>Bown</t>
  </si>
  <si>
    <t>Brown</t>
  </si>
  <si>
    <t>Green</t>
  </si>
  <si>
    <t>BROWN_S_11_Nair_V, vinynair</t>
  </si>
  <si>
    <t>RituJBrownF09 1, RituJBrownF09</t>
  </si>
  <si>
    <t>BROWN F '11 KENT, H, heath.kent</t>
  </si>
  <si>
    <t>Yellow - David Friedman, dave607</t>
  </si>
  <si>
    <t>YELLOW_S11: Andy Deak, deakster15</t>
  </si>
  <si>
    <t>BLUE JoshFrumberg, frumberj</t>
  </si>
  <si>
    <t>BROWN_F_11_Choudhury_J, EyeEss</t>
  </si>
  <si>
    <t>GREEN S '10 ALI, K, BEARS, mamipajami</t>
  </si>
  <si>
    <t>Orange Joe McKeever, njdkick</t>
  </si>
  <si>
    <t>Gold (Y) Spring11 - Dylan, Dakanur</t>
  </si>
  <si>
    <t>Brown F'11, Cohen, Jason, oldhelnewm</t>
  </si>
  <si>
    <t>BROWN_F_10_Lerner_A, abbyml</t>
  </si>
  <si>
    <t>BLUE_F10_Collado_E, ecollado</t>
  </si>
  <si>
    <t>GREEN_F11_Schatz_J, JSCHATZ75</t>
  </si>
  <si>
    <t>Green_Ospina 1, Green_Ospina</t>
  </si>
  <si>
    <t>GREEN_S11_BERENS_J, jerberens</t>
  </si>
  <si>
    <t>BLUE_F11_ROSEMAN_D, BLUE_F11_ROSEMAN_D</t>
  </si>
  <si>
    <t>Camnation Blue F09 FoEvah, camcrews</t>
  </si>
  <si>
    <t>GREEN F09 KWAN K, knawk226</t>
  </si>
  <si>
    <t>Green F09 - McCormick, J, jimjmc</t>
  </si>
  <si>
    <t>RCG-S'09, Le Rob</t>
  </si>
  <si>
    <t>MSeitz Brown F09, likwidpurpose</t>
  </si>
  <si>
    <t>BLUE_F11_DiAntonio_G, mobbdeep422</t>
  </si>
  <si>
    <t>ORANGE F11 Shandler E, jwest44</t>
  </si>
  <si>
    <t>Vanessa Brown F09, vmh219</t>
  </si>
  <si>
    <t>BROWN_F_10_Beller_EA, LizB_Brown</t>
  </si>
  <si>
    <t>BLUE_F11_Green_C, JollyGreen15</t>
  </si>
  <si>
    <t>RED_F11_Venkatraman_C 1, RED_F11_Venkatraman_C</t>
  </si>
  <si>
    <t>dcraymond06 1, dcraymond06</t>
  </si>
  <si>
    <t>Brown_S_10_Cedrone_A 1, Brown_S_10_Cedrone_A</t>
  </si>
  <si>
    <t>BROWN_F_11_Duble_P, Prateek Duble</t>
  </si>
  <si>
    <t>PURPLE 10_KennyE, KennyE_Purple</t>
  </si>
  <si>
    <t>Arrrgh1083 1, Arrrgh1083</t>
  </si>
  <si>
    <t>Katherine Sleeth 1, Katherine Sleeth</t>
  </si>
  <si>
    <t>joem303 1, joem303</t>
  </si>
  <si>
    <t>jaimmewells 1, jaimmewells</t>
  </si>
  <si>
    <t>Scalper3 2, Scalper3</t>
  </si>
  <si>
    <t>?</t>
  </si>
  <si>
    <t>Orange</t>
  </si>
  <si>
    <t>Purple</t>
  </si>
  <si>
    <t xml:space="preserve">Blue </t>
  </si>
  <si>
    <t>Orange F10 Taorminac, TaorminaChris</t>
  </si>
  <si>
    <t>RedSternM-Spring10, RedSternM</t>
  </si>
  <si>
    <t>nevinmouse@hotmail.com 1, nevinmouse@hotmail.com</t>
  </si>
  <si>
    <t>sandra.kort 1, sandra.kort</t>
  </si>
  <si>
    <t>#of Players</t>
  </si>
  <si>
    <t>#</t>
  </si>
  <si>
    <t>Rank for current week</t>
  </si>
  <si>
    <t>Place</t>
  </si>
  <si>
    <t>Yellow (assumed need to check)</t>
  </si>
  <si>
    <t>JTurzer-Purple 1, JTurzer-Purple</t>
  </si>
  <si>
    <t>My Entry</t>
  </si>
  <si>
    <t>PURPLE marcus_III 1, marcus_III</t>
  </si>
  <si>
    <t>BLUE_F_11_Joe_Miller, joem303</t>
  </si>
  <si>
    <t>*PURPLE* Ariel, ariel1794</t>
  </si>
  <si>
    <t>RED Sebastian Pirog, Sebby543</t>
  </si>
  <si>
    <t>mail2sachinmohan 1, mail2sachinmohan</t>
  </si>
  <si>
    <t>yellow_e.rose, yellow_e.rose</t>
  </si>
  <si>
    <t>zschlessel 1, zschlessel</t>
  </si>
  <si>
    <t>Ben Van de Graaf, P F'11, Benjazzaro</t>
  </si>
  <si>
    <t>PURPLE_F11_tracyedappara, tracye2011</t>
  </si>
  <si>
    <t>Green SSM, Samuel.S.Morrow</t>
  </si>
  <si>
    <t>YELLOW_F11: rgibbs, gibznyc</t>
  </si>
  <si>
    <t>Colleen1386 1, Colleen1386</t>
  </si>
  <si>
    <t>Keating, keatinsc</t>
  </si>
  <si>
    <t>ZRob713 YELLOW, ZRob713</t>
  </si>
  <si>
    <t>Nayeem13 1, Nayeem13</t>
  </si>
  <si>
    <t>matt_seeman 1, matt_seeman</t>
  </si>
  <si>
    <t>nbuonome 1, nbuonome</t>
  </si>
  <si>
    <t>swdatta 1, swdatta</t>
  </si>
  <si>
    <t>dpistorino 1, dpistorino</t>
  </si>
  <si>
    <t>Total Points</t>
  </si>
  <si>
    <t>.</t>
  </si>
  <si>
    <t>SUM of Total Weekly Participation Points</t>
  </si>
  <si>
    <t>SUM of Total Winner Weekly Points</t>
  </si>
  <si>
    <t>Winner Weekly Point Totals</t>
  </si>
  <si>
    <t>Participation Weekly Point Totals =1/4 point per person</t>
  </si>
  <si>
    <t>1st</t>
  </si>
  <si>
    <t>2nd</t>
  </si>
  <si>
    <t>3rd</t>
  </si>
  <si>
    <t>4th</t>
  </si>
  <si>
    <t>5th</t>
  </si>
  <si>
    <t>6th</t>
  </si>
  <si>
    <t>7th</t>
  </si>
  <si>
    <t xml:space="preserve">Core Group </t>
  </si>
  <si>
    <t>Total Points for Pigskin Pickem</t>
  </si>
  <si>
    <t>Rank</t>
  </si>
  <si>
    <t>Green F '10_H. Wilkinson, hollisw</t>
  </si>
  <si>
    <t>Yellow_F11_Sears_P, pjs1085</t>
  </si>
  <si>
    <t>Green F09 - McCormick, J, jimjmc</t>
  </si>
  <si>
    <t>YELLOW: Friedland, J,jessica.friedland</t>
  </si>
  <si>
    <t>BLUE_F'11_CLIFFORD_R,Cliffdog9999</t>
  </si>
  <si>
    <t>Green F10 Borys, nd_borys</t>
  </si>
  <si>
    <t>BLUE_F11_Green_C, JollyGreen15</t>
  </si>
  <si>
    <t>BROWN F'11 Fazio J, jfazio21</t>
  </si>
  <si>
    <t>Gold (Y) Spring11 - Dylan, Dakanur</t>
  </si>
  <si>
    <t>RED_F11_Govil_M,RED_F11_Govil_M</t>
  </si>
  <si>
    <t>Brown_F_10_Vigneault_H, hcv1116</t>
  </si>
  <si>
    <t>BLUE_F11_HirschhornJ, joshh031</t>
  </si>
  <si>
    <t>BLUE_F11_ROSEMAN_D,BLUE_F11_ROSEMAN_D</t>
  </si>
  <si>
    <t>GREEN S '11 BRAXTAN, T,thomasbraxtan</t>
  </si>
  <si>
    <t>Orange_F11_Ahn_T, otlazy</t>
  </si>
  <si>
    <t>BROWN_F_11_Sugantino_M,MikeSugs13</t>
  </si>
  <si>
    <t>Yellow - David Friedman, dave607</t>
  </si>
  <si>
    <t>GREEN F'11 Spiegel, D, dergolem</t>
  </si>
  <si>
    <t>BLUE_F11_Schulten_R,Shuggleberry Finn</t>
  </si>
  <si>
    <t>PURPLE_F11_Modisett_M,michael.modisett@gmail.com</t>
  </si>
  <si>
    <t>Blue_F11_Desai_P, pd979</t>
  </si>
  <si>
    <t>BROWN F '09 Friedkin M.,MarciaFBrownF09</t>
  </si>
  <si>
    <t>YELLOW: D'souza, R, rdsouza9914</t>
  </si>
  <si>
    <t>GREEN F09 H Chang, stufftodiefor</t>
  </si>
  <si>
    <t>BROWN_F_10_Beller_EA,LizB_Brown</t>
  </si>
  <si>
    <t>KevinM_Brown 1, KevinM_Brown</t>
  </si>
  <si>
    <t>BLUE F'10 ABRAMS, M, McaLions</t>
  </si>
  <si>
    <t>BROWN_S_11_Nair_V, vinynair</t>
  </si>
  <si>
    <t>BROWN F '11 MALLON, K,ktmallon82</t>
  </si>
  <si>
    <t>BROWN F 10 Malin G 1, BROWN F 10 Malin G</t>
  </si>
  <si>
    <t>BROWN_F_10_Lerner_A, abbyml</t>
  </si>
  <si>
    <t>GREEN F11 Eisenman, E, eisene</t>
  </si>
  <si>
    <t>Orange Joe McKeever, njdkick</t>
  </si>
  <si>
    <t>Brown_F_10_Andy_Lin, chlin2006</t>
  </si>
  <si>
    <t>Blue, F11, Jurkiewicz, B,benjurkiewicz</t>
  </si>
  <si>
    <t>*PURPLE* Ariel, ariel1794</t>
  </si>
  <si>
    <t>RED_Spring_11_achiang 1,RED_Spring_11_achiang</t>
  </si>
  <si>
    <t>RED Sebastian Pirog, Sebby543</t>
  </si>
  <si>
    <t>BROWN F '11 KENT, H, heath.kent</t>
  </si>
  <si>
    <t>BLUE_F10_Collado_E, ecollado</t>
  </si>
  <si>
    <t>BROWN_F_11_Choudhury_J,EyeEss</t>
  </si>
  <si>
    <t>yellow_e.rose, yellow_e.rose</t>
  </si>
  <si>
    <t>mail2sachinmohan 1,mail2sachinmohan</t>
  </si>
  <si>
    <t>zschlessel 1, zschlessel</t>
  </si>
  <si>
    <t>BLUE_F_11_Joe_Miller, joem303</t>
  </si>
  <si>
    <t>Yellow_S09_Redstone_A,redstoner1</t>
  </si>
  <si>
    <t>BROWN_F_10_DEODHAR_M,xFirefox</t>
  </si>
  <si>
    <t>YELLOW_S11: Andy Deak,deakster15</t>
  </si>
  <si>
    <t>Green 11 Tavares, M, Scalper3</t>
  </si>
  <si>
    <t>(YELLOW_S11_Prigojeva_O),olgagrad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</si>
  <si>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</si>
  <si>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</si>
  <si>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</si>
  <si>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</si>
  <si>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</si>
  <si>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</si>
  <si>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</si>
  <si>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</si>
  <si>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7</t>
  </si>
  <si>
    <t>week 8</t>
  </si>
  <si>
    <t>week 9</t>
  </si>
  <si>
    <t>week 1</t>
  </si>
  <si>
    <t>week 2</t>
  </si>
  <si>
    <t>week 3</t>
  </si>
  <si>
    <t>week 4</t>
  </si>
  <si>
    <t>week 5</t>
  </si>
  <si>
    <t>week 6</t>
  </si>
  <si>
    <t>RED S '10 BAIN, J., JBain87</t>
  </si>
  <si>
    <t>YELLOW: Buonome, N, nbuonome</t>
  </si>
  <si>
    <t>BROWN_S_10_Lafferty_P 1,BROWN_S_10_Lafferty_P</t>
  </si>
  <si>
    <t>GREEN_F10_Lewis_K, keithlewis82</t>
  </si>
  <si>
    <t>BROWN F '11 SALZMANN, K,ksalzmann</t>
  </si>
  <si>
    <t>YELLOW S'11, LisaK,lisa_kon@yahoo.com</t>
  </si>
  <si>
    <t>GREEN F09 KWAN K, knawk226</t>
  </si>
  <si>
    <t>Green SSM, Samuel.S.Morrow</t>
  </si>
  <si>
    <t>PURPLE marcus_III 1, marcus_III</t>
  </si>
  <si>
    <t>Camnation Blue F09 FoEvah,camcrews</t>
  </si>
  <si>
    <t>Orange F10 Taorminac,TaorminaChris</t>
  </si>
  <si>
    <t>Elinka84 1, Elinka84</t>
  </si>
  <si>
    <t>Green, jkess85, jkess85</t>
  </si>
  <si>
    <t>Brown F'10, Gray, Lauren,LJGray819</t>
  </si>
  <si>
    <t>BLUE JoshFrumberg, frumberj</t>
  </si>
  <si>
    <t>MSeitz Brown F09, likwidpurpose</t>
  </si>
  <si>
    <t>JTurzer-Purple 1, JTurzer-Purple</t>
  </si>
  <si>
    <t>GREEN S '10 ALI, K, BEARS,mamipajami</t>
  </si>
  <si>
    <t>Keating, keatinsc</t>
  </si>
  <si>
    <t>Purple F11 David Raymond,dcraymond06</t>
  </si>
  <si>
    <t>BROWN_S_11_Montana_M 1,BROWN_S_11_Montana_M</t>
  </si>
  <si>
    <t>PURPLE_F11_tracyedappara,tracye2011</t>
  </si>
  <si>
    <t>RED_F11_Jiwani_R, Rafiki6933</t>
  </si>
  <si>
    <t>GREEN_F11_Schatz_J, JSCHATZ75</t>
  </si>
  <si>
    <t>BROWN F'11 CAMHI, J, juicecam</t>
  </si>
  <si>
    <t>Brown F'11, Cohen, Jason,oldhelnewm</t>
  </si>
  <si>
    <t>RedSternM-Spring10, RedSternM</t>
  </si>
  <si>
    <t>Ben Van de Graaf, P F'11,Benjazzaro</t>
  </si>
  <si>
    <t>YELLOW_F11: rgibbs, gibznyc</t>
  </si>
  <si>
    <t>matt_seeman 1, matt_seeman</t>
  </si>
  <si>
    <t>YellowVenzin, mattvenzin</t>
  </si>
  <si>
    <t>Ppatel FBlue 09, Pjp166</t>
  </si>
  <si>
    <t>stranger2danger 1, stranger2danger</t>
  </si>
  <si>
    <t>PURPLE 10_KennyE, KennyE_Purple</t>
  </si>
  <si>
    <t>GREEN_S11_KOCH_A, akoch25</t>
  </si>
  <si>
    <t>Blue_F11_Fant_R, ryantfant</t>
  </si>
  <si>
    <t>RED_F11_Venkatraman_C 1,RED_F11_Venkatraman_C</t>
  </si>
  <si>
    <t>nevinmouse@hotmail.com 1,nevinmouse@hotmail.com</t>
  </si>
  <si>
    <t>BLUE - KastrinosM, strinos01</t>
  </si>
  <si>
    <t>dbchrystal 1, dbchrystal</t>
  </si>
  <si>
    <t>Brown F'11, Reuben,Andrew,Andrew Reuben</t>
  </si>
  <si>
    <t>Colleen1386 1, Colleen1386</t>
  </si>
  <si>
    <t>Yellow - tacosta, tafdog</t>
  </si>
  <si>
    <t>Purple Sergei, tdrock212121</t>
  </si>
  <si>
    <t>RituJBrownF09 1, RituJBrownF09</t>
  </si>
  <si>
    <t>Green_Ospina 1, Green_Ospina</t>
  </si>
  <si>
    <t>GREEN_S11_BERENS_J, jerberens</t>
  </si>
  <si>
    <t>ZRob713 YELLOW, ZRob713</t>
  </si>
  <si>
    <t>RCG-S'09, Le Rob</t>
  </si>
  <si>
    <t>BLUE_F11_DiAntonio_G,mobbdeep422</t>
  </si>
  <si>
    <t>ORANGE F11 Shandler E, jwest44</t>
  </si>
  <si>
    <t>Nayeem13 1, Nayeem13</t>
  </si>
  <si>
    <t>Vanessa Brown F09, vmh219</t>
  </si>
  <si>
    <t>raparisi715 1, raparisi715</t>
  </si>
  <si>
    <t>tom.owens 1, tom.owens</t>
  </si>
  <si>
    <t>Brown_S_10_Cedrone_A 1,Brown_S_10_Cedrone_A</t>
  </si>
  <si>
    <t>BROWN_F_11_Duble_P, Prateek Duble</t>
  </si>
  <si>
    <t>Arrrgh1083 1, Arrrgh1083</t>
  </si>
  <si>
    <t>Katherine Sleeth 1, Katherine Sleeth</t>
  </si>
  <si>
    <t>jaimmewells 1, jaimmewells</t>
  </si>
  <si>
    <t>Scalper3 2, Scalper3</t>
  </si>
  <si>
    <t>sandra.kort 1, sandra.kort</t>
  </si>
  <si>
    <t>swdatta 1, swdatta</t>
  </si>
  <si>
    <t>dpistorino 1, dpistorino</t>
  </si>
  <si>
    <t>BLUE11-thomasjgiordano 1,thomasjgiordano</t>
  </si>
  <si>
    <t>devin785 1, devin785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</si>
</sst>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5"/>
  <sheetViews>
    <sheetView tabSelected="1" topLeftCell="A124" zoomScale="90" zoomScaleNormal="90" workbookViewId="0">
      <selection activeCell="C133" sqref="C133"/>
    </sheetView>
  </sheetViews>
  <sheetFormatPr defaultRowHeight="15" x14ac:dyDescent="0.25"/>
  <cols>
    <col min="2" max="2" width="12.7109375" customWidth="1"/>
    <col min="3" max="3" width="49.140625" customWidth="1"/>
    <col min="4" max="4" width="16" customWidth="1"/>
    <col min="5" max="5" width="14" customWidth="1"/>
    <col min="9" max="9" width="9.140625" customWidth="1"/>
    <col min="13" max="13" width="9.140625" style="5"/>
    <col min="14" max="14" width="12.42578125" customWidth="1"/>
    <col min="15" max="15" width="12.7109375" bestFit="1" customWidth="1"/>
    <col min="18" max="19" width="12.7109375" bestFit="1" customWidth="1"/>
    <col min="21" max="21" width="12.7109375" bestFit="1" customWidth="1"/>
    <col min="23" max="23" width="12.7109375" bestFit="1" customWidth="1"/>
    <col min="25" max="33" width="9.140625" style="4"/>
  </cols>
  <sheetData>
    <row r="1" spans="1:33" ht="30" x14ac:dyDescent="0.25">
      <c r="A1" t="s">
        <v>122</v>
      </c>
      <c r="B1" s="3" t="s">
        <v>123</v>
      </c>
      <c r="D1" t="s">
        <v>19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Y1" s="6" t="s">
        <v>72</v>
      </c>
      <c r="Z1" s="6" t="s">
        <v>74</v>
      </c>
      <c r="AA1" s="6" t="s">
        <v>75</v>
      </c>
      <c r="AB1" s="6" t="s">
        <v>114</v>
      </c>
      <c r="AC1" s="6" t="s">
        <v>115</v>
      </c>
      <c r="AD1" s="6" t="s">
        <v>71</v>
      </c>
      <c r="AE1" s="6" t="s">
        <v>70</v>
      </c>
      <c r="AF1" s="6" t="s">
        <v>113</v>
      </c>
      <c r="AG1" s="6" t="s">
        <v>148</v>
      </c>
    </row>
    <row r="2" spans="1:33" x14ac:dyDescent="0.25">
      <c r="A2">
        <v>1</v>
      </c>
      <c r="B2">
        <f>IF(M2=M1,B1,A2)</f>
        <v>1</v>
      </c>
      <c r="C2" t="s">
        <v>168</v>
      </c>
      <c r="D2" t="s">
        <v>75</v>
      </c>
      <c r="E2" s="2">
        <v>11</v>
      </c>
      <c r="F2">
        <v>12</v>
      </c>
      <c r="G2">
        <v>10</v>
      </c>
      <c r="H2">
        <v>11</v>
      </c>
      <c r="I2">
        <v>7</v>
      </c>
      <c r="J2">
        <v>9</v>
      </c>
      <c r="K2">
        <v>6</v>
      </c>
      <c r="L2">
        <v>9</v>
      </c>
      <c r="M2">
        <v>7</v>
      </c>
      <c r="N2">
        <v>9</v>
      </c>
      <c r="O2">
        <v>9</v>
      </c>
      <c r="P2">
        <v>13</v>
      </c>
      <c r="Q2">
        <v>11</v>
      </c>
      <c r="R2" s="1">
        <v>14</v>
      </c>
      <c r="S2">
        <v>9</v>
      </c>
      <c r="T2">
        <v>10</v>
      </c>
      <c r="U2" s="1">
        <v>14</v>
      </c>
      <c r="V2" s="5"/>
      <c r="Y2" s="4">
        <f>IF(AND($D2=Y$1,SUM($V2)&gt;0),1,0)</f>
        <v>0</v>
      </c>
      <c r="Z2" s="4">
        <f t="shared" ref="Z2:AF2" si="0">IF(AND($D2=Z$1,SUM($V2)&gt;0),1,0)</f>
        <v>0</v>
      </c>
      <c r="AA2" s="4">
        <f t="shared" si="0"/>
        <v>0</v>
      </c>
      <c r="AB2" s="4">
        <f t="shared" si="0"/>
        <v>0</v>
      </c>
      <c r="AC2" s="4">
        <f t="shared" si="0"/>
        <v>0</v>
      </c>
      <c r="AD2" s="4">
        <f t="shared" si="0"/>
        <v>0</v>
      </c>
      <c r="AE2" s="4">
        <f t="shared" si="0"/>
        <v>0</v>
      </c>
      <c r="AF2" s="4">
        <f t="shared" si="0"/>
        <v>0</v>
      </c>
    </row>
    <row r="3" spans="1:33" x14ac:dyDescent="0.25">
      <c r="A3">
        <v>2</v>
      </c>
      <c r="B3">
        <f t="shared" ref="B3:B66" si="1">IF(M3=M2,B2,A3)</f>
        <v>2</v>
      </c>
      <c r="C3" t="s">
        <v>164</v>
      </c>
      <c r="D3" t="s">
        <v>70</v>
      </c>
      <c r="E3">
        <v>10</v>
      </c>
      <c r="F3">
        <v>12</v>
      </c>
      <c r="G3">
        <v>10</v>
      </c>
      <c r="H3">
        <v>10</v>
      </c>
      <c r="I3">
        <v>8</v>
      </c>
      <c r="J3">
        <v>10</v>
      </c>
      <c r="K3">
        <v>6</v>
      </c>
      <c r="L3" s="2">
        <v>10</v>
      </c>
      <c r="M3">
        <v>8</v>
      </c>
      <c r="N3" s="7">
        <v>10</v>
      </c>
      <c r="O3" s="1">
        <v>11</v>
      </c>
      <c r="P3">
        <v>11</v>
      </c>
      <c r="Q3">
        <v>11</v>
      </c>
      <c r="R3" s="2">
        <v>13</v>
      </c>
      <c r="S3">
        <v>7</v>
      </c>
      <c r="T3" s="7">
        <v>13</v>
      </c>
      <c r="U3" s="7">
        <v>13</v>
      </c>
      <c r="V3" s="5"/>
      <c r="Y3" s="4">
        <f>Y2+IF(AND($D3=Y$1,SUM($V3)&gt;0),1,0)</f>
        <v>0</v>
      </c>
      <c r="Z3" s="4">
        <f t="shared" ref="Z3:AF3" si="2">Z2+IF(AND($D3=Z$1,SUM($V3)&gt;0),1,0)</f>
        <v>0</v>
      </c>
      <c r="AA3" s="4">
        <f t="shared" si="2"/>
        <v>0</v>
      </c>
      <c r="AB3" s="4">
        <f t="shared" si="2"/>
        <v>0</v>
      </c>
      <c r="AC3" s="4">
        <f t="shared" si="2"/>
        <v>0</v>
      </c>
      <c r="AD3" s="4">
        <f t="shared" si="2"/>
        <v>0</v>
      </c>
      <c r="AE3" s="4">
        <f t="shared" si="2"/>
        <v>0</v>
      </c>
      <c r="AF3" s="4">
        <f t="shared" si="2"/>
        <v>0</v>
      </c>
    </row>
    <row r="4" spans="1:33" x14ac:dyDescent="0.25">
      <c r="A4">
        <v>3</v>
      </c>
      <c r="B4">
        <f t="shared" si="1"/>
        <v>2</v>
      </c>
      <c r="C4" t="s">
        <v>179</v>
      </c>
      <c r="D4" t="s">
        <v>70</v>
      </c>
      <c r="E4">
        <v>8</v>
      </c>
      <c r="F4">
        <v>13</v>
      </c>
      <c r="G4">
        <v>10</v>
      </c>
      <c r="H4">
        <v>12</v>
      </c>
      <c r="I4">
        <v>7</v>
      </c>
      <c r="J4">
        <v>9</v>
      </c>
      <c r="K4">
        <v>7</v>
      </c>
      <c r="L4">
        <v>8</v>
      </c>
      <c r="M4">
        <v>8</v>
      </c>
      <c r="N4">
        <v>9</v>
      </c>
      <c r="O4">
        <v>10</v>
      </c>
      <c r="P4">
        <v>12</v>
      </c>
      <c r="Q4">
        <v>9</v>
      </c>
      <c r="R4">
        <v>0</v>
      </c>
      <c r="S4">
        <v>9</v>
      </c>
      <c r="T4">
        <v>12</v>
      </c>
      <c r="U4" s="7">
        <v>13</v>
      </c>
      <c r="V4" s="5"/>
      <c r="Y4" s="4">
        <f t="shared" ref="Y4:Y67" si="3">Y3+IF(AND($D4=Y$1,SUM($V4)&gt;0),1,0)</f>
        <v>0</v>
      </c>
      <c r="Z4" s="4">
        <f t="shared" ref="Z4:Z67" si="4">Z3+IF(AND($D4=Z$1,SUM($V4)&gt;0),1,0)</f>
        <v>0</v>
      </c>
      <c r="AA4" s="4">
        <f t="shared" ref="AA4:AA67" si="5">AA3+IF(AND($D4=AA$1,SUM($V4)&gt;0),1,0)</f>
        <v>0</v>
      </c>
      <c r="AB4" s="4">
        <f t="shared" ref="AB4:AB67" si="6">AB3+IF(AND($D4=AB$1,SUM($V4)&gt;0),1,0)</f>
        <v>0</v>
      </c>
      <c r="AC4" s="4">
        <f t="shared" ref="AC4:AC67" si="7">AC3+IF(AND($D4=AC$1,SUM($V4)&gt;0),1,0)</f>
        <v>0</v>
      </c>
      <c r="AD4" s="4">
        <f t="shared" ref="AD4:AD67" si="8">AD3+IF(AND($D4=AD$1,SUM($V4)&gt;0),1,0)</f>
        <v>0</v>
      </c>
      <c r="AE4" s="4">
        <f t="shared" ref="AE4:AE67" si="9">AE3+IF(AND($D4=AE$1,SUM($V4)&gt;0),1,0)</f>
        <v>0</v>
      </c>
      <c r="AF4" s="4">
        <f t="shared" ref="AF4:AF67" si="10">AF3+IF(AND($D4=AF$1,SUM($V4)&gt;0),1,0)</f>
        <v>0</v>
      </c>
    </row>
    <row r="5" spans="1:33" x14ac:dyDescent="0.25">
      <c r="A5">
        <v>5</v>
      </c>
      <c r="B5">
        <f t="shared" si="1"/>
        <v>5</v>
      </c>
      <c r="C5" t="s">
        <v>166</v>
      </c>
      <c r="D5" t="s">
        <v>70</v>
      </c>
      <c r="E5" s="2">
        <v>11</v>
      </c>
      <c r="F5">
        <v>13</v>
      </c>
      <c r="G5" s="2">
        <v>12</v>
      </c>
      <c r="H5">
        <v>12</v>
      </c>
      <c r="I5">
        <v>9</v>
      </c>
      <c r="J5">
        <v>10</v>
      </c>
      <c r="K5">
        <v>7</v>
      </c>
      <c r="L5">
        <v>7</v>
      </c>
      <c r="M5" s="2">
        <v>10</v>
      </c>
      <c r="N5">
        <v>5</v>
      </c>
      <c r="O5" s="1">
        <v>11</v>
      </c>
      <c r="P5">
        <v>12</v>
      </c>
      <c r="Q5">
        <v>8</v>
      </c>
      <c r="R5">
        <v>12</v>
      </c>
      <c r="S5">
        <v>7</v>
      </c>
      <c r="T5">
        <v>12</v>
      </c>
      <c r="U5" s="7">
        <v>13</v>
      </c>
      <c r="V5" s="5"/>
      <c r="Y5" s="4">
        <f t="shared" si="3"/>
        <v>0</v>
      </c>
      <c r="Z5" s="4">
        <f t="shared" si="4"/>
        <v>0</v>
      </c>
      <c r="AA5" s="4">
        <f t="shared" si="5"/>
        <v>0</v>
      </c>
      <c r="AB5" s="4">
        <f t="shared" si="6"/>
        <v>0</v>
      </c>
      <c r="AC5" s="4">
        <f t="shared" si="7"/>
        <v>0</v>
      </c>
      <c r="AD5" s="4">
        <f t="shared" si="8"/>
        <v>0</v>
      </c>
      <c r="AE5" s="4">
        <f t="shared" si="9"/>
        <v>0</v>
      </c>
      <c r="AF5" s="4">
        <f t="shared" si="10"/>
        <v>0</v>
      </c>
    </row>
    <row r="6" spans="1:33" x14ac:dyDescent="0.25">
      <c r="A6">
        <v>4</v>
      </c>
      <c r="B6">
        <f t="shared" si="1"/>
        <v>4</v>
      </c>
      <c r="C6" t="s">
        <v>186</v>
      </c>
      <c r="D6" t="s">
        <v>75</v>
      </c>
      <c r="E6">
        <v>8</v>
      </c>
      <c r="F6">
        <v>10</v>
      </c>
      <c r="G6">
        <v>9</v>
      </c>
      <c r="H6">
        <v>12</v>
      </c>
      <c r="I6">
        <v>7</v>
      </c>
      <c r="J6">
        <v>7</v>
      </c>
      <c r="K6">
        <v>7</v>
      </c>
      <c r="L6">
        <v>9</v>
      </c>
      <c r="M6">
        <v>7</v>
      </c>
      <c r="N6">
        <v>8</v>
      </c>
      <c r="O6">
        <v>9</v>
      </c>
      <c r="P6">
        <v>10</v>
      </c>
      <c r="Q6">
        <v>10</v>
      </c>
      <c r="R6" s="2">
        <v>13</v>
      </c>
      <c r="S6">
        <v>8</v>
      </c>
      <c r="T6">
        <v>11</v>
      </c>
      <c r="U6" s="7">
        <v>13</v>
      </c>
      <c r="V6" s="5"/>
      <c r="Y6" s="4">
        <f t="shared" si="3"/>
        <v>0</v>
      </c>
      <c r="Z6" s="4">
        <f t="shared" si="4"/>
        <v>0</v>
      </c>
      <c r="AA6" s="4">
        <f t="shared" si="5"/>
        <v>0</v>
      </c>
      <c r="AB6" s="4">
        <f t="shared" si="6"/>
        <v>0</v>
      </c>
      <c r="AC6" s="4">
        <f t="shared" si="7"/>
        <v>0</v>
      </c>
      <c r="AD6" s="4">
        <f t="shared" si="8"/>
        <v>0</v>
      </c>
      <c r="AE6" s="4">
        <f t="shared" si="9"/>
        <v>0</v>
      </c>
      <c r="AF6" s="4">
        <f t="shared" si="10"/>
        <v>0</v>
      </c>
    </row>
    <row r="7" spans="1:33" x14ac:dyDescent="0.25">
      <c r="A7">
        <v>6</v>
      </c>
      <c r="B7">
        <f t="shared" si="1"/>
        <v>6</v>
      </c>
      <c r="C7" t="s">
        <v>165</v>
      </c>
      <c r="D7" t="s">
        <v>75</v>
      </c>
      <c r="E7">
        <v>7</v>
      </c>
      <c r="F7" s="7">
        <v>14</v>
      </c>
      <c r="G7">
        <v>10</v>
      </c>
      <c r="H7">
        <v>12</v>
      </c>
      <c r="I7">
        <v>9</v>
      </c>
      <c r="J7">
        <v>9</v>
      </c>
      <c r="K7" s="2">
        <v>9</v>
      </c>
      <c r="L7" s="1">
        <v>11</v>
      </c>
      <c r="M7">
        <v>8</v>
      </c>
      <c r="N7" s="7">
        <v>10</v>
      </c>
      <c r="O7">
        <v>9</v>
      </c>
      <c r="P7">
        <v>13</v>
      </c>
      <c r="Q7">
        <v>10</v>
      </c>
      <c r="R7">
        <v>11</v>
      </c>
      <c r="S7">
        <v>7</v>
      </c>
      <c r="T7">
        <v>11</v>
      </c>
      <c r="U7" s="7">
        <v>13</v>
      </c>
      <c r="V7" s="5"/>
      <c r="Y7" s="4">
        <f t="shared" si="3"/>
        <v>0</v>
      </c>
      <c r="Z7" s="4">
        <f t="shared" si="4"/>
        <v>0</v>
      </c>
      <c r="AA7" s="4">
        <f t="shared" si="5"/>
        <v>0</v>
      </c>
      <c r="AB7" s="4">
        <f t="shared" si="6"/>
        <v>0</v>
      </c>
      <c r="AC7" s="4">
        <f t="shared" si="7"/>
        <v>0</v>
      </c>
      <c r="AD7" s="4">
        <f t="shared" si="8"/>
        <v>0</v>
      </c>
      <c r="AE7" s="4">
        <f t="shared" si="9"/>
        <v>0</v>
      </c>
      <c r="AF7" s="4">
        <f t="shared" si="10"/>
        <v>0</v>
      </c>
    </row>
    <row r="8" spans="1:33" x14ac:dyDescent="0.25">
      <c r="A8">
        <v>7</v>
      </c>
      <c r="B8">
        <f t="shared" si="1"/>
        <v>7</v>
      </c>
      <c r="C8" t="s">
        <v>198</v>
      </c>
      <c r="D8" t="s">
        <v>115</v>
      </c>
      <c r="E8">
        <v>0</v>
      </c>
      <c r="F8">
        <v>0</v>
      </c>
      <c r="G8">
        <v>0</v>
      </c>
      <c r="H8">
        <v>0</v>
      </c>
      <c r="I8">
        <v>0</v>
      </c>
      <c r="J8" s="2">
        <v>11</v>
      </c>
      <c r="K8">
        <v>7</v>
      </c>
      <c r="L8" s="2">
        <v>10</v>
      </c>
      <c r="M8">
        <v>9</v>
      </c>
      <c r="N8">
        <v>8</v>
      </c>
      <c r="O8" s="1">
        <v>11</v>
      </c>
      <c r="P8">
        <v>10</v>
      </c>
      <c r="Q8" s="1">
        <v>13</v>
      </c>
      <c r="R8" s="2">
        <v>13</v>
      </c>
      <c r="S8">
        <v>7</v>
      </c>
      <c r="T8">
        <v>10</v>
      </c>
      <c r="U8" s="7">
        <v>13</v>
      </c>
      <c r="V8" s="5"/>
      <c r="Y8" s="4">
        <f t="shared" si="3"/>
        <v>0</v>
      </c>
      <c r="Z8" s="4">
        <f t="shared" si="4"/>
        <v>0</v>
      </c>
      <c r="AA8" s="4">
        <f t="shared" si="5"/>
        <v>0</v>
      </c>
      <c r="AB8" s="4">
        <f t="shared" si="6"/>
        <v>0</v>
      </c>
      <c r="AC8" s="4">
        <f t="shared" si="7"/>
        <v>0</v>
      </c>
      <c r="AD8" s="4">
        <f t="shared" si="8"/>
        <v>0</v>
      </c>
      <c r="AE8" s="4">
        <f t="shared" si="9"/>
        <v>0</v>
      </c>
      <c r="AF8" s="4">
        <f t="shared" si="10"/>
        <v>0</v>
      </c>
    </row>
    <row r="9" spans="1:33" x14ac:dyDescent="0.25">
      <c r="A9">
        <v>8</v>
      </c>
      <c r="B9">
        <f t="shared" si="1"/>
        <v>8</v>
      </c>
      <c r="C9" t="s">
        <v>204</v>
      </c>
      <c r="D9" t="s">
        <v>70</v>
      </c>
      <c r="E9">
        <v>0</v>
      </c>
      <c r="F9">
        <v>0</v>
      </c>
      <c r="G9">
        <v>0</v>
      </c>
      <c r="H9">
        <v>0</v>
      </c>
      <c r="I9">
        <v>0</v>
      </c>
      <c r="J9">
        <v>2</v>
      </c>
      <c r="K9" s="2">
        <v>9</v>
      </c>
      <c r="L9" s="2">
        <v>10</v>
      </c>
      <c r="M9">
        <v>7</v>
      </c>
      <c r="N9">
        <v>0</v>
      </c>
      <c r="O9">
        <v>10</v>
      </c>
      <c r="P9">
        <v>12</v>
      </c>
      <c r="Q9">
        <v>9</v>
      </c>
      <c r="R9">
        <v>12</v>
      </c>
      <c r="S9">
        <v>7</v>
      </c>
      <c r="T9" s="7">
        <v>13</v>
      </c>
      <c r="U9">
        <v>12</v>
      </c>
      <c r="V9" s="5"/>
      <c r="Y9" s="4">
        <f t="shared" si="3"/>
        <v>0</v>
      </c>
      <c r="Z9" s="4">
        <f t="shared" si="4"/>
        <v>0</v>
      </c>
      <c r="AA9" s="4">
        <f t="shared" si="5"/>
        <v>0</v>
      </c>
      <c r="AB9" s="4">
        <f t="shared" si="6"/>
        <v>0</v>
      </c>
      <c r="AC9" s="4">
        <f t="shared" si="7"/>
        <v>0</v>
      </c>
      <c r="AD9" s="4">
        <f t="shared" si="8"/>
        <v>0</v>
      </c>
      <c r="AE9" s="4">
        <f t="shared" si="9"/>
        <v>0</v>
      </c>
      <c r="AF9" s="4">
        <f t="shared" si="10"/>
        <v>0</v>
      </c>
    </row>
    <row r="10" spans="1:33" x14ac:dyDescent="0.25">
      <c r="A10">
        <v>9</v>
      </c>
      <c r="B10">
        <f t="shared" si="1"/>
        <v>9</v>
      </c>
      <c r="C10" t="s">
        <v>163</v>
      </c>
      <c r="D10" t="s">
        <v>75</v>
      </c>
      <c r="E10" s="2">
        <v>11</v>
      </c>
      <c r="F10">
        <v>11</v>
      </c>
      <c r="G10">
        <v>0</v>
      </c>
      <c r="H10">
        <v>12</v>
      </c>
      <c r="I10">
        <v>9</v>
      </c>
      <c r="J10">
        <v>9</v>
      </c>
      <c r="K10">
        <v>7</v>
      </c>
      <c r="L10">
        <v>9</v>
      </c>
      <c r="M10" s="2">
        <v>10</v>
      </c>
      <c r="N10" s="7">
        <v>10</v>
      </c>
      <c r="O10" s="1">
        <v>11</v>
      </c>
      <c r="P10">
        <v>10</v>
      </c>
      <c r="Q10" s="7">
        <v>12</v>
      </c>
      <c r="R10" s="2">
        <v>13</v>
      </c>
      <c r="S10">
        <v>9</v>
      </c>
      <c r="T10">
        <v>12</v>
      </c>
      <c r="U10">
        <v>12</v>
      </c>
      <c r="Y10" s="4">
        <f t="shared" si="3"/>
        <v>0</v>
      </c>
      <c r="Z10" s="4">
        <f t="shared" si="4"/>
        <v>0</v>
      </c>
      <c r="AA10" s="4">
        <f t="shared" si="5"/>
        <v>0</v>
      </c>
      <c r="AB10" s="4">
        <f t="shared" si="6"/>
        <v>0</v>
      </c>
      <c r="AC10" s="4">
        <f t="shared" si="7"/>
        <v>0</v>
      </c>
      <c r="AD10" s="4">
        <f t="shared" si="8"/>
        <v>0</v>
      </c>
      <c r="AE10" s="4">
        <f t="shared" si="9"/>
        <v>0</v>
      </c>
      <c r="AF10" s="4">
        <f t="shared" si="10"/>
        <v>0</v>
      </c>
    </row>
    <row r="11" spans="1:33" x14ac:dyDescent="0.25">
      <c r="A11">
        <v>10</v>
      </c>
      <c r="B11">
        <f t="shared" si="1"/>
        <v>10</v>
      </c>
      <c r="C11" t="s">
        <v>200</v>
      </c>
      <c r="D11" t="s">
        <v>71</v>
      </c>
      <c r="E11">
        <v>0</v>
      </c>
      <c r="F11">
        <v>0</v>
      </c>
      <c r="G11">
        <v>0</v>
      </c>
      <c r="H11">
        <v>0</v>
      </c>
      <c r="I11">
        <v>0</v>
      </c>
      <c r="J11">
        <v>9</v>
      </c>
      <c r="K11">
        <v>8</v>
      </c>
      <c r="L11" s="1">
        <v>11</v>
      </c>
      <c r="M11">
        <v>9</v>
      </c>
      <c r="N11">
        <v>6</v>
      </c>
      <c r="O11">
        <v>8</v>
      </c>
      <c r="P11">
        <v>10</v>
      </c>
      <c r="Q11">
        <v>10</v>
      </c>
      <c r="R11">
        <v>12</v>
      </c>
      <c r="S11">
        <v>9</v>
      </c>
      <c r="T11">
        <v>11</v>
      </c>
      <c r="U11">
        <v>12</v>
      </c>
      <c r="Y11" s="4">
        <f t="shared" si="3"/>
        <v>0</v>
      </c>
      <c r="Z11" s="4">
        <f t="shared" si="4"/>
        <v>0</v>
      </c>
      <c r="AA11" s="4">
        <f t="shared" si="5"/>
        <v>0</v>
      </c>
      <c r="AB11" s="4">
        <f t="shared" si="6"/>
        <v>0</v>
      </c>
      <c r="AC11" s="4">
        <f t="shared" si="7"/>
        <v>0</v>
      </c>
      <c r="AD11" s="4">
        <f t="shared" si="8"/>
        <v>0</v>
      </c>
      <c r="AE11" s="4">
        <f t="shared" si="9"/>
        <v>0</v>
      </c>
      <c r="AF11" s="4">
        <f t="shared" si="10"/>
        <v>0</v>
      </c>
    </row>
    <row r="12" spans="1:33" x14ac:dyDescent="0.25">
      <c r="A12">
        <v>11</v>
      </c>
      <c r="B12">
        <f t="shared" si="1"/>
        <v>11</v>
      </c>
      <c r="C12" t="s">
        <v>169</v>
      </c>
      <c r="D12" t="s">
        <v>72</v>
      </c>
      <c r="E12">
        <v>6</v>
      </c>
      <c r="F12">
        <v>12</v>
      </c>
      <c r="G12">
        <v>11</v>
      </c>
      <c r="H12">
        <v>12</v>
      </c>
      <c r="I12">
        <v>8</v>
      </c>
      <c r="J12">
        <v>10</v>
      </c>
      <c r="K12">
        <v>7</v>
      </c>
      <c r="L12">
        <v>9</v>
      </c>
      <c r="M12">
        <v>8</v>
      </c>
      <c r="N12">
        <v>8</v>
      </c>
      <c r="O12" s="1">
        <v>11</v>
      </c>
      <c r="P12">
        <v>13</v>
      </c>
      <c r="Q12" s="7">
        <v>12</v>
      </c>
      <c r="R12" s="2">
        <v>13</v>
      </c>
      <c r="S12">
        <v>7</v>
      </c>
      <c r="T12">
        <v>11</v>
      </c>
      <c r="U12">
        <v>12</v>
      </c>
      <c r="Y12" s="4">
        <f t="shared" si="3"/>
        <v>0</v>
      </c>
      <c r="Z12" s="4">
        <f t="shared" si="4"/>
        <v>0</v>
      </c>
      <c r="AA12" s="4">
        <f t="shared" si="5"/>
        <v>0</v>
      </c>
      <c r="AB12" s="4">
        <f t="shared" si="6"/>
        <v>0</v>
      </c>
      <c r="AC12" s="4">
        <f t="shared" si="7"/>
        <v>0</v>
      </c>
      <c r="AD12" s="4">
        <f t="shared" si="8"/>
        <v>0</v>
      </c>
      <c r="AE12" s="4">
        <f t="shared" si="9"/>
        <v>0</v>
      </c>
      <c r="AF12" s="4">
        <f t="shared" si="10"/>
        <v>0</v>
      </c>
    </row>
    <row r="13" spans="1:33" x14ac:dyDescent="0.25">
      <c r="A13">
        <v>13</v>
      </c>
      <c r="B13">
        <f t="shared" si="1"/>
        <v>13</v>
      </c>
      <c r="C13" t="s">
        <v>185</v>
      </c>
      <c r="D13" t="s">
        <v>70</v>
      </c>
      <c r="E13">
        <v>10</v>
      </c>
      <c r="F13">
        <v>1</v>
      </c>
      <c r="G13">
        <v>9</v>
      </c>
      <c r="H13">
        <v>11</v>
      </c>
      <c r="I13">
        <v>9</v>
      </c>
      <c r="J13">
        <v>9</v>
      </c>
      <c r="K13">
        <v>7</v>
      </c>
      <c r="L13">
        <v>9</v>
      </c>
      <c r="M13">
        <v>7</v>
      </c>
      <c r="N13" s="7">
        <v>10</v>
      </c>
      <c r="O13">
        <v>10</v>
      </c>
      <c r="P13">
        <v>12</v>
      </c>
      <c r="Q13">
        <v>9</v>
      </c>
      <c r="R13">
        <v>11</v>
      </c>
      <c r="S13">
        <v>6</v>
      </c>
      <c r="T13">
        <v>11</v>
      </c>
      <c r="U13">
        <v>12</v>
      </c>
      <c r="Y13" s="4">
        <f t="shared" si="3"/>
        <v>0</v>
      </c>
      <c r="Z13" s="4">
        <f t="shared" si="4"/>
        <v>0</v>
      </c>
      <c r="AA13" s="4">
        <f t="shared" si="5"/>
        <v>0</v>
      </c>
      <c r="AB13" s="4">
        <f t="shared" si="6"/>
        <v>0</v>
      </c>
      <c r="AC13" s="4">
        <f t="shared" si="7"/>
        <v>0</v>
      </c>
      <c r="AD13" s="4">
        <f t="shared" si="8"/>
        <v>0</v>
      </c>
      <c r="AE13" s="4">
        <f t="shared" si="9"/>
        <v>0</v>
      </c>
      <c r="AF13" s="4">
        <f t="shared" si="10"/>
        <v>0</v>
      </c>
    </row>
    <row r="14" spans="1:33" x14ac:dyDescent="0.25">
      <c r="A14">
        <v>14</v>
      </c>
      <c r="B14">
        <f t="shared" si="1"/>
        <v>13</v>
      </c>
      <c r="C14" t="s">
        <v>180</v>
      </c>
      <c r="D14" t="s">
        <v>75</v>
      </c>
      <c r="E14">
        <v>9</v>
      </c>
      <c r="F14" s="7">
        <v>14</v>
      </c>
      <c r="G14" s="1">
        <v>13</v>
      </c>
      <c r="H14">
        <v>11</v>
      </c>
      <c r="I14">
        <v>4</v>
      </c>
      <c r="J14">
        <v>8</v>
      </c>
      <c r="K14">
        <v>6</v>
      </c>
      <c r="L14" s="2">
        <v>10</v>
      </c>
      <c r="M14">
        <v>7</v>
      </c>
      <c r="N14">
        <v>7</v>
      </c>
      <c r="O14">
        <v>10</v>
      </c>
      <c r="P14">
        <v>13</v>
      </c>
      <c r="Q14">
        <v>10</v>
      </c>
      <c r="R14">
        <v>10</v>
      </c>
      <c r="S14">
        <v>5</v>
      </c>
      <c r="T14">
        <v>11</v>
      </c>
      <c r="U14">
        <v>12</v>
      </c>
      <c r="Y14" s="4">
        <f t="shared" si="3"/>
        <v>0</v>
      </c>
      <c r="Z14" s="4">
        <f t="shared" si="4"/>
        <v>0</v>
      </c>
      <c r="AA14" s="4">
        <f t="shared" si="5"/>
        <v>0</v>
      </c>
      <c r="AB14" s="4">
        <f t="shared" si="6"/>
        <v>0</v>
      </c>
      <c r="AC14" s="4">
        <f t="shared" si="7"/>
        <v>0</v>
      </c>
      <c r="AD14" s="4">
        <f t="shared" si="8"/>
        <v>0</v>
      </c>
      <c r="AE14" s="4">
        <f t="shared" si="9"/>
        <v>0</v>
      </c>
      <c r="AF14" s="4">
        <f t="shared" si="10"/>
        <v>0</v>
      </c>
    </row>
    <row r="15" spans="1:33" x14ac:dyDescent="0.25">
      <c r="A15">
        <v>12</v>
      </c>
      <c r="B15">
        <f t="shared" si="1"/>
        <v>12</v>
      </c>
      <c r="C15" t="s">
        <v>167</v>
      </c>
      <c r="D15" t="s">
        <v>72</v>
      </c>
      <c r="E15">
        <v>9</v>
      </c>
      <c r="F15">
        <v>11</v>
      </c>
      <c r="G15">
        <v>11</v>
      </c>
      <c r="H15">
        <v>11</v>
      </c>
      <c r="I15">
        <v>8</v>
      </c>
      <c r="J15">
        <v>10</v>
      </c>
      <c r="K15">
        <v>8</v>
      </c>
      <c r="L15" s="2">
        <v>10</v>
      </c>
      <c r="M15">
        <v>9</v>
      </c>
      <c r="N15" s="1">
        <v>11</v>
      </c>
      <c r="O15">
        <v>10</v>
      </c>
      <c r="P15">
        <v>11</v>
      </c>
      <c r="Q15">
        <v>10</v>
      </c>
      <c r="R15" s="2">
        <v>13</v>
      </c>
      <c r="S15">
        <v>10</v>
      </c>
      <c r="T15">
        <v>10</v>
      </c>
      <c r="U15">
        <v>12</v>
      </c>
      <c r="Y15" s="4">
        <f t="shared" si="3"/>
        <v>0</v>
      </c>
      <c r="Z15" s="4">
        <f t="shared" si="4"/>
        <v>0</v>
      </c>
      <c r="AA15" s="4">
        <f t="shared" si="5"/>
        <v>0</v>
      </c>
      <c r="AB15" s="4">
        <f t="shared" si="6"/>
        <v>0</v>
      </c>
      <c r="AC15" s="4">
        <f t="shared" si="7"/>
        <v>0</v>
      </c>
      <c r="AD15" s="4">
        <f t="shared" si="8"/>
        <v>0</v>
      </c>
      <c r="AE15" s="4">
        <f t="shared" si="9"/>
        <v>0</v>
      </c>
      <c r="AF15" s="4">
        <f t="shared" si="10"/>
        <v>0</v>
      </c>
    </row>
    <row r="16" spans="1:33" x14ac:dyDescent="0.25">
      <c r="A16">
        <v>16</v>
      </c>
      <c r="B16">
        <f t="shared" si="1"/>
        <v>16</v>
      </c>
      <c r="C16" t="s">
        <v>177</v>
      </c>
      <c r="D16" t="s">
        <v>114</v>
      </c>
      <c r="E16">
        <v>10</v>
      </c>
      <c r="F16">
        <v>10</v>
      </c>
      <c r="G16">
        <v>9</v>
      </c>
      <c r="H16">
        <v>10</v>
      </c>
      <c r="I16">
        <v>6</v>
      </c>
      <c r="J16">
        <v>8</v>
      </c>
      <c r="K16" s="1">
        <v>11</v>
      </c>
      <c r="L16">
        <v>8</v>
      </c>
      <c r="M16">
        <v>8</v>
      </c>
      <c r="N16">
        <v>6</v>
      </c>
      <c r="O16" s="1">
        <v>11</v>
      </c>
      <c r="P16" s="7">
        <v>14</v>
      </c>
      <c r="Q16">
        <v>10</v>
      </c>
      <c r="R16">
        <v>11</v>
      </c>
      <c r="S16">
        <v>9</v>
      </c>
      <c r="T16">
        <v>10</v>
      </c>
      <c r="U16">
        <v>12</v>
      </c>
      <c r="Y16" s="4">
        <f t="shared" si="3"/>
        <v>0</v>
      </c>
      <c r="Z16" s="4">
        <f t="shared" si="4"/>
        <v>0</v>
      </c>
      <c r="AA16" s="4">
        <f t="shared" si="5"/>
        <v>0</v>
      </c>
      <c r="AB16" s="4">
        <f t="shared" si="6"/>
        <v>0</v>
      </c>
      <c r="AC16" s="4">
        <f t="shared" si="7"/>
        <v>0</v>
      </c>
      <c r="AD16" s="4">
        <f t="shared" si="8"/>
        <v>0</v>
      </c>
      <c r="AE16" s="4">
        <f t="shared" si="9"/>
        <v>0</v>
      </c>
      <c r="AF16" s="4">
        <f t="shared" si="10"/>
        <v>0</v>
      </c>
    </row>
    <row r="17" spans="1:32" x14ac:dyDescent="0.25">
      <c r="A17">
        <v>15</v>
      </c>
      <c r="B17">
        <f t="shared" si="1"/>
        <v>15</v>
      </c>
      <c r="C17" t="s">
        <v>174</v>
      </c>
      <c r="D17" t="s">
        <v>72</v>
      </c>
      <c r="E17">
        <v>9</v>
      </c>
      <c r="F17">
        <v>13</v>
      </c>
      <c r="G17" s="1">
        <v>13</v>
      </c>
      <c r="H17">
        <v>9</v>
      </c>
      <c r="I17">
        <v>9</v>
      </c>
      <c r="J17">
        <v>10</v>
      </c>
      <c r="K17">
        <v>6</v>
      </c>
      <c r="L17">
        <v>8</v>
      </c>
      <c r="M17">
        <v>7</v>
      </c>
      <c r="N17">
        <v>7</v>
      </c>
      <c r="O17">
        <v>10</v>
      </c>
      <c r="P17">
        <v>12</v>
      </c>
      <c r="Q17">
        <v>9</v>
      </c>
      <c r="R17" s="2">
        <v>13</v>
      </c>
      <c r="S17">
        <v>8</v>
      </c>
      <c r="T17">
        <v>10</v>
      </c>
      <c r="U17">
        <v>12</v>
      </c>
      <c r="Y17" s="4">
        <f t="shared" si="3"/>
        <v>0</v>
      </c>
      <c r="Z17" s="4">
        <f t="shared" si="4"/>
        <v>0</v>
      </c>
      <c r="AA17" s="4">
        <f t="shared" si="5"/>
        <v>0</v>
      </c>
      <c r="AB17" s="4">
        <f t="shared" si="6"/>
        <v>0</v>
      </c>
      <c r="AC17" s="4">
        <f t="shared" si="7"/>
        <v>0</v>
      </c>
      <c r="AD17" s="4">
        <f t="shared" si="8"/>
        <v>0</v>
      </c>
      <c r="AE17" s="4">
        <f t="shared" si="9"/>
        <v>0</v>
      </c>
      <c r="AF17" s="4">
        <f t="shared" si="10"/>
        <v>0</v>
      </c>
    </row>
    <row r="18" spans="1:32" x14ac:dyDescent="0.25">
      <c r="A18">
        <v>17</v>
      </c>
      <c r="B18">
        <f t="shared" si="1"/>
        <v>17</v>
      </c>
      <c r="C18" t="s">
        <v>170</v>
      </c>
      <c r="D18" t="s">
        <v>74</v>
      </c>
      <c r="E18" s="2">
        <v>11</v>
      </c>
      <c r="F18">
        <v>13</v>
      </c>
      <c r="G18">
        <v>11</v>
      </c>
      <c r="H18">
        <v>10</v>
      </c>
      <c r="I18">
        <v>8</v>
      </c>
      <c r="J18" s="2">
        <v>11</v>
      </c>
      <c r="K18">
        <v>8</v>
      </c>
      <c r="L18">
        <v>8</v>
      </c>
      <c r="M18">
        <v>6</v>
      </c>
      <c r="N18">
        <v>8</v>
      </c>
      <c r="O18" s="1">
        <v>11</v>
      </c>
      <c r="P18">
        <v>12</v>
      </c>
      <c r="Q18">
        <v>10</v>
      </c>
      <c r="R18">
        <v>12</v>
      </c>
      <c r="S18">
        <v>8</v>
      </c>
      <c r="T18">
        <v>10</v>
      </c>
      <c r="U18">
        <v>12</v>
      </c>
      <c r="Y18" s="4">
        <f t="shared" si="3"/>
        <v>0</v>
      </c>
      <c r="Z18" s="4">
        <f t="shared" si="4"/>
        <v>0</v>
      </c>
      <c r="AA18" s="4">
        <f t="shared" si="5"/>
        <v>0</v>
      </c>
      <c r="AB18" s="4">
        <f t="shared" si="6"/>
        <v>0</v>
      </c>
      <c r="AC18" s="4">
        <f t="shared" si="7"/>
        <v>0</v>
      </c>
      <c r="AD18" s="4">
        <f t="shared" si="8"/>
        <v>0</v>
      </c>
      <c r="AE18" s="4">
        <f t="shared" si="9"/>
        <v>0</v>
      </c>
      <c r="AF18" s="4">
        <f t="shared" si="10"/>
        <v>0</v>
      </c>
    </row>
    <row r="19" spans="1:32" x14ac:dyDescent="0.25">
      <c r="A19">
        <v>18</v>
      </c>
      <c r="B19">
        <f t="shared" si="1"/>
        <v>18</v>
      </c>
      <c r="C19" t="s">
        <v>172</v>
      </c>
      <c r="D19" t="s">
        <v>71</v>
      </c>
      <c r="E19">
        <v>9</v>
      </c>
      <c r="F19">
        <v>11</v>
      </c>
      <c r="G19">
        <v>10</v>
      </c>
      <c r="H19" s="1">
        <v>13</v>
      </c>
      <c r="I19">
        <v>5</v>
      </c>
      <c r="J19">
        <v>9</v>
      </c>
      <c r="K19">
        <v>8</v>
      </c>
      <c r="L19" s="2">
        <v>10</v>
      </c>
      <c r="M19">
        <v>9</v>
      </c>
      <c r="N19">
        <v>9</v>
      </c>
      <c r="O19" s="1">
        <v>11</v>
      </c>
      <c r="P19">
        <v>12</v>
      </c>
      <c r="Q19">
        <v>9</v>
      </c>
      <c r="R19">
        <v>11</v>
      </c>
      <c r="S19">
        <v>8</v>
      </c>
      <c r="T19">
        <v>12</v>
      </c>
      <c r="U19">
        <v>11</v>
      </c>
      <c r="Y19" s="4">
        <f t="shared" si="3"/>
        <v>0</v>
      </c>
      <c r="Z19" s="4">
        <f t="shared" si="4"/>
        <v>0</v>
      </c>
      <c r="AA19" s="4">
        <f t="shared" si="5"/>
        <v>0</v>
      </c>
      <c r="AB19" s="4">
        <f t="shared" si="6"/>
        <v>0</v>
      </c>
      <c r="AC19" s="4">
        <f t="shared" si="7"/>
        <v>0</v>
      </c>
      <c r="AD19" s="4">
        <f t="shared" si="8"/>
        <v>0</v>
      </c>
      <c r="AE19" s="4">
        <f t="shared" si="9"/>
        <v>0</v>
      </c>
      <c r="AF19" s="4">
        <f t="shared" si="10"/>
        <v>0</v>
      </c>
    </row>
    <row r="20" spans="1:32" x14ac:dyDescent="0.25">
      <c r="A20">
        <v>19</v>
      </c>
      <c r="B20">
        <f t="shared" si="1"/>
        <v>19</v>
      </c>
      <c r="C20" t="s">
        <v>173</v>
      </c>
      <c r="D20" t="s">
        <v>74</v>
      </c>
      <c r="E20">
        <v>8</v>
      </c>
      <c r="F20">
        <v>11</v>
      </c>
      <c r="G20">
        <v>9</v>
      </c>
      <c r="H20">
        <v>10</v>
      </c>
      <c r="I20">
        <v>9</v>
      </c>
      <c r="J20">
        <v>9</v>
      </c>
      <c r="K20" s="2">
        <v>9</v>
      </c>
      <c r="L20" s="2">
        <v>10</v>
      </c>
      <c r="M20">
        <v>8</v>
      </c>
      <c r="N20">
        <v>7</v>
      </c>
      <c r="O20">
        <v>9</v>
      </c>
      <c r="P20" s="7">
        <v>14</v>
      </c>
      <c r="Q20">
        <v>10</v>
      </c>
      <c r="R20" s="2">
        <v>13</v>
      </c>
      <c r="S20">
        <v>9</v>
      </c>
      <c r="T20">
        <v>11</v>
      </c>
      <c r="U20">
        <v>11</v>
      </c>
      <c r="Y20" s="4">
        <f t="shared" si="3"/>
        <v>0</v>
      </c>
      <c r="Z20" s="4">
        <f t="shared" si="4"/>
        <v>0</v>
      </c>
      <c r="AA20" s="4">
        <f t="shared" si="5"/>
        <v>0</v>
      </c>
      <c r="AB20" s="4">
        <f t="shared" si="6"/>
        <v>0</v>
      </c>
      <c r="AC20" s="4">
        <f t="shared" si="7"/>
        <v>0</v>
      </c>
      <c r="AD20" s="4">
        <f t="shared" si="8"/>
        <v>0</v>
      </c>
      <c r="AE20" s="4">
        <f t="shared" si="9"/>
        <v>0</v>
      </c>
      <c r="AF20" s="4">
        <f t="shared" si="10"/>
        <v>0</v>
      </c>
    </row>
    <row r="21" spans="1:32" x14ac:dyDescent="0.25">
      <c r="A21">
        <v>20</v>
      </c>
      <c r="B21">
        <f t="shared" si="1"/>
        <v>20</v>
      </c>
      <c r="C21" t="s">
        <v>184</v>
      </c>
      <c r="D21" t="s">
        <v>74</v>
      </c>
      <c r="E21">
        <v>8</v>
      </c>
      <c r="F21">
        <v>10</v>
      </c>
      <c r="G21">
        <v>11</v>
      </c>
      <c r="H21">
        <v>10</v>
      </c>
      <c r="I21">
        <v>9</v>
      </c>
      <c r="J21" s="2">
        <v>11</v>
      </c>
      <c r="K21">
        <v>7</v>
      </c>
      <c r="L21" s="2">
        <v>10</v>
      </c>
      <c r="M21">
        <v>9</v>
      </c>
      <c r="N21">
        <v>7</v>
      </c>
      <c r="O21">
        <v>9</v>
      </c>
      <c r="P21">
        <v>11</v>
      </c>
      <c r="Q21">
        <v>8</v>
      </c>
      <c r="R21">
        <v>12</v>
      </c>
      <c r="S21">
        <v>7</v>
      </c>
      <c r="T21">
        <v>11</v>
      </c>
      <c r="U21">
        <v>11</v>
      </c>
      <c r="Y21" s="4">
        <f t="shared" si="3"/>
        <v>0</v>
      </c>
      <c r="Z21" s="4">
        <f t="shared" si="4"/>
        <v>0</v>
      </c>
      <c r="AA21" s="4">
        <f t="shared" si="5"/>
        <v>0</v>
      </c>
      <c r="AB21" s="4">
        <f t="shared" si="6"/>
        <v>0</v>
      </c>
      <c r="AC21" s="4">
        <f t="shared" si="7"/>
        <v>0</v>
      </c>
      <c r="AD21" s="4">
        <f t="shared" si="8"/>
        <v>0</v>
      </c>
      <c r="AE21" s="4">
        <f t="shared" si="9"/>
        <v>0</v>
      </c>
      <c r="AF21" s="4">
        <f t="shared" si="10"/>
        <v>0</v>
      </c>
    </row>
    <row r="22" spans="1:32" x14ac:dyDescent="0.25">
      <c r="A22">
        <v>21</v>
      </c>
      <c r="B22">
        <f t="shared" si="1"/>
        <v>21</v>
      </c>
      <c r="C22" t="s">
        <v>191</v>
      </c>
      <c r="D22" t="s">
        <v>74</v>
      </c>
      <c r="E22" s="2">
        <v>11</v>
      </c>
      <c r="F22">
        <v>11</v>
      </c>
      <c r="G22">
        <v>9</v>
      </c>
      <c r="H22">
        <v>10</v>
      </c>
      <c r="I22">
        <v>6</v>
      </c>
      <c r="J22">
        <v>9</v>
      </c>
      <c r="K22">
        <v>0</v>
      </c>
      <c r="L22" s="2">
        <v>10</v>
      </c>
      <c r="M22" s="2">
        <v>10</v>
      </c>
      <c r="N22">
        <v>7</v>
      </c>
      <c r="O22" s="1">
        <v>11</v>
      </c>
      <c r="P22">
        <v>9</v>
      </c>
      <c r="Q22">
        <v>0</v>
      </c>
      <c r="R22">
        <v>12</v>
      </c>
      <c r="S22">
        <v>7</v>
      </c>
      <c r="T22">
        <v>11</v>
      </c>
      <c r="U22">
        <v>11</v>
      </c>
      <c r="Y22" s="4">
        <f t="shared" si="3"/>
        <v>0</v>
      </c>
      <c r="Z22" s="4">
        <f t="shared" si="4"/>
        <v>0</v>
      </c>
      <c r="AA22" s="4">
        <f t="shared" si="5"/>
        <v>0</v>
      </c>
      <c r="AB22" s="4">
        <f t="shared" si="6"/>
        <v>0</v>
      </c>
      <c r="AC22" s="4">
        <f t="shared" si="7"/>
        <v>0</v>
      </c>
      <c r="AD22" s="4">
        <f t="shared" si="8"/>
        <v>0</v>
      </c>
      <c r="AE22" s="4">
        <f t="shared" si="9"/>
        <v>0</v>
      </c>
      <c r="AF22" s="4">
        <f t="shared" si="10"/>
        <v>0</v>
      </c>
    </row>
    <row r="23" spans="1:32" x14ac:dyDescent="0.25">
      <c r="A23">
        <v>24</v>
      </c>
      <c r="B23">
        <f t="shared" si="1"/>
        <v>24</v>
      </c>
      <c r="C23" t="s">
        <v>176</v>
      </c>
      <c r="D23" t="s">
        <v>75</v>
      </c>
      <c r="E23">
        <v>8</v>
      </c>
      <c r="F23" s="7">
        <v>14</v>
      </c>
      <c r="G23" s="2">
        <v>12</v>
      </c>
      <c r="H23">
        <v>11</v>
      </c>
      <c r="I23">
        <v>2</v>
      </c>
      <c r="J23" s="1">
        <v>12</v>
      </c>
      <c r="K23">
        <v>8</v>
      </c>
      <c r="L23" s="2">
        <v>10</v>
      </c>
      <c r="M23">
        <v>7</v>
      </c>
      <c r="N23">
        <v>3</v>
      </c>
      <c r="O23" s="1">
        <v>11</v>
      </c>
      <c r="P23">
        <v>12</v>
      </c>
      <c r="Q23">
        <v>9</v>
      </c>
      <c r="R23">
        <v>12</v>
      </c>
      <c r="S23">
        <v>7</v>
      </c>
      <c r="T23">
        <v>10</v>
      </c>
      <c r="U23">
        <v>11</v>
      </c>
      <c r="Y23" s="4">
        <f t="shared" si="3"/>
        <v>0</v>
      </c>
      <c r="Z23" s="4">
        <f t="shared" si="4"/>
        <v>0</v>
      </c>
      <c r="AA23" s="4">
        <f t="shared" si="5"/>
        <v>0</v>
      </c>
      <c r="AB23" s="4">
        <f t="shared" si="6"/>
        <v>0</v>
      </c>
      <c r="AC23" s="4">
        <f t="shared" si="7"/>
        <v>0</v>
      </c>
      <c r="AD23" s="4">
        <f t="shared" si="8"/>
        <v>0</v>
      </c>
      <c r="AE23" s="4">
        <f t="shared" si="9"/>
        <v>0</v>
      </c>
      <c r="AF23" s="4">
        <f t="shared" si="10"/>
        <v>0</v>
      </c>
    </row>
    <row r="24" spans="1:32" x14ac:dyDescent="0.25">
      <c r="A24">
        <v>23</v>
      </c>
      <c r="B24">
        <f t="shared" si="1"/>
        <v>23</v>
      </c>
      <c r="C24" t="s">
        <v>205</v>
      </c>
      <c r="D24" t="s">
        <v>113</v>
      </c>
      <c r="E24">
        <v>0</v>
      </c>
      <c r="F24">
        <v>0</v>
      </c>
      <c r="G24">
        <v>0</v>
      </c>
      <c r="H24">
        <v>0</v>
      </c>
      <c r="I24">
        <v>0</v>
      </c>
      <c r="J24">
        <v>10</v>
      </c>
      <c r="K24">
        <v>6</v>
      </c>
      <c r="L24" s="2">
        <v>10</v>
      </c>
      <c r="M24">
        <v>8</v>
      </c>
      <c r="N24">
        <v>9</v>
      </c>
      <c r="O24">
        <v>9</v>
      </c>
      <c r="P24">
        <v>11</v>
      </c>
      <c r="Q24">
        <v>9</v>
      </c>
      <c r="R24">
        <v>10</v>
      </c>
      <c r="S24">
        <v>6</v>
      </c>
      <c r="T24">
        <v>2</v>
      </c>
      <c r="U24">
        <v>11</v>
      </c>
      <c r="Y24" s="4">
        <f t="shared" si="3"/>
        <v>0</v>
      </c>
      <c r="Z24" s="4">
        <f t="shared" si="4"/>
        <v>0</v>
      </c>
      <c r="AA24" s="4">
        <f t="shared" si="5"/>
        <v>0</v>
      </c>
      <c r="AB24" s="4">
        <f t="shared" si="6"/>
        <v>0</v>
      </c>
      <c r="AC24" s="4">
        <f t="shared" si="7"/>
        <v>0</v>
      </c>
      <c r="AD24" s="4">
        <f t="shared" si="8"/>
        <v>0</v>
      </c>
      <c r="AE24" s="4">
        <f t="shared" si="9"/>
        <v>0</v>
      </c>
      <c r="AF24" s="4">
        <f t="shared" si="10"/>
        <v>0</v>
      </c>
    </row>
    <row r="25" spans="1:32" x14ac:dyDescent="0.25">
      <c r="A25">
        <v>25</v>
      </c>
      <c r="B25">
        <f t="shared" si="1"/>
        <v>25</v>
      </c>
      <c r="C25" t="s">
        <v>194</v>
      </c>
      <c r="D25" t="s">
        <v>75</v>
      </c>
      <c r="E25">
        <v>9</v>
      </c>
      <c r="F25">
        <v>12</v>
      </c>
      <c r="G25">
        <v>10</v>
      </c>
      <c r="H25">
        <v>10</v>
      </c>
      <c r="I25">
        <v>9</v>
      </c>
      <c r="J25">
        <v>8</v>
      </c>
      <c r="K25">
        <v>8</v>
      </c>
      <c r="L25">
        <v>7</v>
      </c>
      <c r="M25">
        <v>6</v>
      </c>
      <c r="N25">
        <v>0</v>
      </c>
      <c r="O25">
        <v>8</v>
      </c>
      <c r="P25">
        <v>10</v>
      </c>
      <c r="Q25">
        <v>5</v>
      </c>
      <c r="R25">
        <v>10</v>
      </c>
      <c r="S25">
        <v>9</v>
      </c>
      <c r="T25">
        <v>0</v>
      </c>
      <c r="U25">
        <v>11</v>
      </c>
      <c r="Y25" s="4">
        <f t="shared" si="3"/>
        <v>0</v>
      </c>
      <c r="Z25" s="4">
        <f t="shared" si="4"/>
        <v>0</v>
      </c>
      <c r="AA25" s="4">
        <f t="shared" si="5"/>
        <v>0</v>
      </c>
      <c r="AB25" s="4">
        <f t="shared" si="6"/>
        <v>0</v>
      </c>
      <c r="AC25" s="4">
        <f t="shared" si="7"/>
        <v>0</v>
      </c>
      <c r="AD25" s="4">
        <f t="shared" si="8"/>
        <v>0</v>
      </c>
      <c r="AE25" s="4">
        <f t="shared" si="9"/>
        <v>0</v>
      </c>
      <c r="AF25" s="4">
        <f t="shared" si="10"/>
        <v>0</v>
      </c>
    </row>
    <row r="26" spans="1:32" x14ac:dyDescent="0.25">
      <c r="A26">
        <v>22</v>
      </c>
      <c r="B26">
        <f t="shared" si="1"/>
        <v>22</v>
      </c>
      <c r="C26" t="s">
        <v>231</v>
      </c>
      <c r="D26" t="s">
        <v>70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6</v>
      </c>
      <c r="M26">
        <v>0</v>
      </c>
      <c r="N26">
        <v>8</v>
      </c>
      <c r="O26">
        <v>7</v>
      </c>
      <c r="P26">
        <v>9</v>
      </c>
      <c r="Q26">
        <v>0</v>
      </c>
      <c r="R26">
        <v>12</v>
      </c>
      <c r="S26">
        <v>8</v>
      </c>
      <c r="T26" s="7">
        <v>13</v>
      </c>
      <c r="U26">
        <v>10</v>
      </c>
      <c r="Y26" s="4">
        <f t="shared" si="3"/>
        <v>0</v>
      </c>
      <c r="Z26" s="4">
        <f t="shared" si="4"/>
        <v>0</v>
      </c>
      <c r="AA26" s="4">
        <f t="shared" si="5"/>
        <v>0</v>
      </c>
      <c r="AB26" s="4">
        <f t="shared" si="6"/>
        <v>0</v>
      </c>
      <c r="AC26" s="4">
        <f t="shared" si="7"/>
        <v>0</v>
      </c>
      <c r="AD26" s="4">
        <f t="shared" si="8"/>
        <v>0</v>
      </c>
      <c r="AE26" s="4">
        <f t="shared" si="9"/>
        <v>0</v>
      </c>
      <c r="AF26" s="4">
        <f t="shared" si="10"/>
        <v>0</v>
      </c>
    </row>
    <row r="27" spans="1:32" x14ac:dyDescent="0.25">
      <c r="A27">
        <v>28</v>
      </c>
      <c r="B27">
        <f t="shared" si="1"/>
        <v>28</v>
      </c>
      <c r="C27" t="s">
        <v>183</v>
      </c>
      <c r="D27" t="s">
        <v>72</v>
      </c>
      <c r="E27">
        <v>9</v>
      </c>
      <c r="F27">
        <v>11</v>
      </c>
      <c r="G27">
        <v>9</v>
      </c>
      <c r="H27">
        <v>11</v>
      </c>
      <c r="I27">
        <v>8</v>
      </c>
      <c r="J27">
        <v>10</v>
      </c>
      <c r="K27">
        <v>8</v>
      </c>
      <c r="L27">
        <v>9</v>
      </c>
      <c r="M27">
        <v>7</v>
      </c>
      <c r="N27">
        <v>7</v>
      </c>
      <c r="O27">
        <v>10</v>
      </c>
      <c r="P27">
        <v>11</v>
      </c>
      <c r="Q27" s="7">
        <v>12</v>
      </c>
      <c r="R27">
        <v>11</v>
      </c>
      <c r="S27">
        <v>8</v>
      </c>
      <c r="T27">
        <v>12</v>
      </c>
      <c r="U27">
        <v>10</v>
      </c>
      <c r="Y27" s="4">
        <f t="shared" si="3"/>
        <v>0</v>
      </c>
      <c r="Z27" s="4">
        <f t="shared" si="4"/>
        <v>0</v>
      </c>
      <c r="AA27" s="4">
        <f t="shared" si="5"/>
        <v>0</v>
      </c>
      <c r="AB27" s="4">
        <f t="shared" si="6"/>
        <v>0</v>
      </c>
      <c r="AC27" s="4">
        <f t="shared" si="7"/>
        <v>0</v>
      </c>
      <c r="AD27" s="4">
        <f t="shared" si="8"/>
        <v>0</v>
      </c>
      <c r="AE27" s="4">
        <f t="shared" si="9"/>
        <v>0</v>
      </c>
      <c r="AF27" s="4">
        <f t="shared" si="10"/>
        <v>0</v>
      </c>
    </row>
    <row r="28" spans="1:32" x14ac:dyDescent="0.25">
      <c r="A28">
        <v>30</v>
      </c>
      <c r="B28">
        <f t="shared" si="1"/>
        <v>30</v>
      </c>
      <c r="C28" t="s">
        <v>175</v>
      </c>
      <c r="D28" t="s">
        <v>72</v>
      </c>
      <c r="E28">
        <v>8</v>
      </c>
      <c r="F28">
        <v>12</v>
      </c>
      <c r="G28">
        <v>10</v>
      </c>
      <c r="H28">
        <v>10</v>
      </c>
      <c r="I28">
        <v>8</v>
      </c>
      <c r="J28" s="2">
        <v>11</v>
      </c>
      <c r="K28" s="2">
        <v>9</v>
      </c>
      <c r="L28">
        <v>8</v>
      </c>
      <c r="M28">
        <v>8</v>
      </c>
      <c r="N28">
        <v>7</v>
      </c>
      <c r="O28" s="1">
        <v>11</v>
      </c>
      <c r="P28">
        <v>13</v>
      </c>
      <c r="Q28">
        <v>9</v>
      </c>
      <c r="R28">
        <v>11</v>
      </c>
      <c r="S28">
        <v>9</v>
      </c>
      <c r="T28">
        <v>11</v>
      </c>
      <c r="U28">
        <v>10</v>
      </c>
      <c r="Y28" s="4">
        <f t="shared" si="3"/>
        <v>0</v>
      </c>
      <c r="Z28" s="4">
        <f t="shared" si="4"/>
        <v>0</v>
      </c>
      <c r="AA28" s="4">
        <f t="shared" si="5"/>
        <v>0</v>
      </c>
      <c r="AB28" s="4">
        <f t="shared" si="6"/>
        <v>0</v>
      </c>
      <c r="AC28" s="4">
        <f t="shared" si="7"/>
        <v>0</v>
      </c>
      <c r="AD28" s="4">
        <f t="shared" si="8"/>
        <v>0</v>
      </c>
      <c r="AE28" s="4">
        <f t="shared" si="9"/>
        <v>0</v>
      </c>
      <c r="AF28" s="4">
        <f t="shared" si="10"/>
        <v>0</v>
      </c>
    </row>
    <row r="29" spans="1:32" x14ac:dyDescent="0.25">
      <c r="A29">
        <v>29</v>
      </c>
      <c r="B29">
        <f t="shared" si="1"/>
        <v>29</v>
      </c>
      <c r="C29" t="s">
        <v>182</v>
      </c>
      <c r="D29" t="s">
        <v>115</v>
      </c>
      <c r="E29">
        <v>9</v>
      </c>
      <c r="F29">
        <v>12</v>
      </c>
      <c r="G29">
        <v>10</v>
      </c>
      <c r="H29">
        <v>11</v>
      </c>
      <c r="I29">
        <v>8</v>
      </c>
      <c r="J29">
        <v>10</v>
      </c>
      <c r="K29">
        <v>6</v>
      </c>
      <c r="L29">
        <v>9</v>
      </c>
      <c r="M29">
        <v>7</v>
      </c>
      <c r="N29">
        <v>9</v>
      </c>
      <c r="O29">
        <v>10</v>
      </c>
      <c r="P29">
        <v>10</v>
      </c>
      <c r="Q29">
        <v>10</v>
      </c>
      <c r="R29" s="2">
        <v>13</v>
      </c>
      <c r="S29">
        <v>7</v>
      </c>
      <c r="T29">
        <v>11</v>
      </c>
      <c r="U29">
        <v>10</v>
      </c>
      <c r="Y29" s="4">
        <f t="shared" si="3"/>
        <v>0</v>
      </c>
      <c r="Z29" s="4">
        <f t="shared" si="4"/>
        <v>0</v>
      </c>
      <c r="AA29" s="4">
        <f t="shared" si="5"/>
        <v>0</v>
      </c>
      <c r="AB29" s="4">
        <f t="shared" si="6"/>
        <v>0</v>
      </c>
      <c r="AC29" s="4">
        <f t="shared" si="7"/>
        <v>0</v>
      </c>
      <c r="AD29" s="4">
        <f t="shared" si="8"/>
        <v>0</v>
      </c>
      <c r="AE29" s="4">
        <f t="shared" si="9"/>
        <v>0</v>
      </c>
      <c r="AF29" s="4">
        <f t="shared" si="10"/>
        <v>0</v>
      </c>
    </row>
    <row r="30" spans="1:32" x14ac:dyDescent="0.25">
      <c r="A30">
        <v>36</v>
      </c>
      <c r="B30">
        <f t="shared" si="1"/>
        <v>36</v>
      </c>
      <c r="C30" t="s">
        <v>178</v>
      </c>
      <c r="D30" t="s">
        <v>74</v>
      </c>
      <c r="E30">
        <v>9</v>
      </c>
      <c r="F30">
        <v>12</v>
      </c>
      <c r="G30">
        <v>8</v>
      </c>
      <c r="H30">
        <v>9</v>
      </c>
      <c r="I30">
        <v>8</v>
      </c>
      <c r="J30">
        <v>9</v>
      </c>
      <c r="K30" s="2">
        <v>9</v>
      </c>
      <c r="L30">
        <v>9</v>
      </c>
      <c r="M30">
        <v>8</v>
      </c>
      <c r="N30">
        <v>8</v>
      </c>
      <c r="O30" s="1">
        <v>11</v>
      </c>
      <c r="P30">
        <v>12</v>
      </c>
      <c r="Q30">
        <v>11</v>
      </c>
      <c r="R30">
        <v>12</v>
      </c>
      <c r="S30">
        <v>9</v>
      </c>
      <c r="T30">
        <v>10</v>
      </c>
      <c r="U30">
        <v>10</v>
      </c>
      <c r="Y30" s="4">
        <f t="shared" si="3"/>
        <v>0</v>
      </c>
      <c r="Z30" s="4">
        <f t="shared" si="4"/>
        <v>0</v>
      </c>
      <c r="AA30" s="4">
        <f t="shared" si="5"/>
        <v>0</v>
      </c>
      <c r="AB30" s="4">
        <f t="shared" si="6"/>
        <v>0</v>
      </c>
      <c r="AC30" s="4">
        <f t="shared" si="7"/>
        <v>0</v>
      </c>
      <c r="AD30" s="4">
        <f t="shared" si="8"/>
        <v>0</v>
      </c>
      <c r="AE30" s="4">
        <f t="shared" si="9"/>
        <v>0</v>
      </c>
      <c r="AF30" s="4">
        <f t="shared" si="10"/>
        <v>0</v>
      </c>
    </row>
    <row r="31" spans="1:32" x14ac:dyDescent="0.25">
      <c r="A31">
        <v>26</v>
      </c>
      <c r="B31">
        <f t="shared" si="1"/>
        <v>36</v>
      </c>
      <c r="C31" t="s">
        <v>181</v>
      </c>
      <c r="D31" t="s">
        <v>72</v>
      </c>
      <c r="E31">
        <v>9</v>
      </c>
      <c r="F31">
        <v>12</v>
      </c>
      <c r="G31">
        <v>11</v>
      </c>
      <c r="H31">
        <v>9</v>
      </c>
      <c r="I31">
        <v>9</v>
      </c>
      <c r="J31">
        <v>9</v>
      </c>
      <c r="K31">
        <v>8</v>
      </c>
      <c r="L31">
        <v>7</v>
      </c>
      <c r="M31">
        <v>8</v>
      </c>
      <c r="N31">
        <v>9</v>
      </c>
      <c r="O31">
        <v>10</v>
      </c>
      <c r="P31">
        <v>12</v>
      </c>
      <c r="Q31">
        <v>9</v>
      </c>
      <c r="R31">
        <v>12</v>
      </c>
      <c r="S31">
        <v>10</v>
      </c>
      <c r="T31">
        <v>9</v>
      </c>
      <c r="U31">
        <v>10</v>
      </c>
      <c r="Y31" s="4">
        <f t="shared" si="3"/>
        <v>0</v>
      </c>
      <c r="Z31" s="4">
        <f t="shared" si="4"/>
        <v>0</v>
      </c>
      <c r="AA31" s="4">
        <f t="shared" si="5"/>
        <v>0</v>
      </c>
      <c r="AB31" s="4">
        <f t="shared" si="6"/>
        <v>0</v>
      </c>
      <c r="AC31" s="4">
        <f t="shared" si="7"/>
        <v>0</v>
      </c>
      <c r="AD31" s="4">
        <f t="shared" si="8"/>
        <v>0</v>
      </c>
      <c r="AE31" s="4">
        <f t="shared" si="9"/>
        <v>0</v>
      </c>
      <c r="AF31" s="4">
        <f t="shared" si="10"/>
        <v>0</v>
      </c>
    </row>
    <row r="32" spans="1:32" x14ac:dyDescent="0.25">
      <c r="A32">
        <v>27</v>
      </c>
      <c r="B32">
        <f t="shared" si="1"/>
        <v>27</v>
      </c>
      <c r="C32" t="s">
        <v>190</v>
      </c>
      <c r="D32" t="s">
        <v>74</v>
      </c>
      <c r="E32">
        <v>8</v>
      </c>
      <c r="F32">
        <v>12</v>
      </c>
      <c r="G32">
        <v>9</v>
      </c>
      <c r="H32">
        <v>10</v>
      </c>
      <c r="I32">
        <v>6</v>
      </c>
      <c r="J32">
        <v>9</v>
      </c>
      <c r="K32">
        <v>7</v>
      </c>
      <c r="L32">
        <v>8</v>
      </c>
      <c r="M32">
        <v>6</v>
      </c>
      <c r="N32">
        <v>7</v>
      </c>
      <c r="O32">
        <v>7</v>
      </c>
      <c r="P32">
        <v>12</v>
      </c>
      <c r="Q32" s="7">
        <v>12</v>
      </c>
      <c r="R32">
        <v>12</v>
      </c>
      <c r="S32">
        <v>9</v>
      </c>
      <c r="T32">
        <v>9</v>
      </c>
      <c r="U32">
        <v>10</v>
      </c>
      <c r="Y32" s="4">
        <f t="shared" si="3"/>
        <v>0</v>
      </c>
      <c r="Z32" s="4">
        <f t="shared" si="4"/>
        <v>0</v>
      </c>
      <c r="AA32" s="4">
        <f t="shared" si="5"/>
        <v>0</v>
      </c>
      <c r="AB32" s="4">
        <f t="shared" si="6"/>
        <v>0</v>
      </c>
      <c r="AC32" s="4">
        <f t="shared" si="7"/>
        <v>0</v>
      </c>
      <c r="AD32" s="4">
        <f t="shared" si="8"/>
        <v>0</v>
      </c>
      <c r="AE32" s="4">
        <f t="shared" si="9"/>
        <v>0</v>
      </c>
      <c r="AF32" s="4">
        <f t="shared" si="10"/>
        <v>0</v>
      </c>
    </row>
    <row r="33" spans="1:32" x14ac:dyDescent="0.25">
      <c r="A33">
        <v>31</v>
      </c>
      <c r="B33">
        <f t="shared" si="1"/>
        <v>31</v>
      </c>
      <c r="C33" t="s">
        <v>187</v>
      </c>
      <c r="D33" t="s">
        <v>74</v>
      </c>
      <c r="E33">
        <v>6</v>
      </c>
      <c r="F33">
        <v>13</v>
      </c>
      <c r="G33">
        <v>10</v>
      </c>
      <c r="H33">
        <v>9</v>
      </c>
      <c r="I33">
        <v>8</v>
      </c>
      <c r="J33">
        <v>9</v>
      </c>
      <c r="K33" s="2">
        <v>9</v>
      </c>
      <c r="L33">
        <v>8</v>
      </c>
      <c r="M33">
        <v>9</v>
      </c>
      <c r="N33">
        <v>7</v>
      </c>
      <c r="O33">
        <v>10</v>
      </c>
      <c r="P33">
        <v>10</v>
      </c>
      <c r="Q33">
        <v>11</v>
      </c>
      <c r="R33" s="2">
        <v>13</v>
      </c>
      <c r="S33">
        <v>6</v>
      </c>
      <c r="T33">
        <v>9</v>
      </c>
      <c r="U33">
        <v>10</v>
      </c>
      <c r="Y33" s="4">
        <f t="shared" si="3"/>
        <v>0</v>
      </c>
      <c r="Z33" s="4">
        <f t="shared" si="4"/>
        <v>0</v>
      </c>
      <c r="AA33" s="4">
        <f t="shared" si="5"/>
        <v>0</v>
      </c>
      <c r="AB33" s="4">
        <f t="shared" si="6"/>
        <v>0</v>
      </c>
      <c r="AC33" s="4">
        <f t="shared" si="7"/>
        <v>0</v>
      </c>
      <c r="AD33" s="4">
        <f t="shared" si="8"/>
        <v>0</v>
      </c>
      <c r="AE33" s="4">
        <f t="shared" si="9"/>
        <v>0</v>
      </c>
      <c r="AF33" s="4">
        <f t="shared" si="10"/>
        <v>0</v>
      </c>
    </row>
    <row r="34" spans="1:32" x14ac:dyDescent="0.25">
      <c r="A34">
        <v>32</v>
      </c>
      <c r="B34">
        <f t="shared" si="1"/>
        <v>32</v>
      </c>
      <c r="C34" t="s">
        <v>192</v>
      </c>
      <c r="D34" t="s">
        <v>74</v>
      </c>
      <c r="E34">
        <v>10</v>
      </c>
      <c r="F34">
        <v>9</v>
      </c>
      <c r="G34">
        <v>8</v>
      </c>
      <c r="H34">
        <v>11</v>
      </c>
      <c r="I34">
        <v>9</v>
      </c>
      <c r="J34">
        <v>8</v>
      </c>
      <c r="K34">
        <v>8</v>
      </c>
      <c r="L34">
        <v>7</v>
      </c>
      <c r="M34">
        <v>7</v>
      </c>
      <c r="N34">
        <v>6</v>
      </c>
      <c r="O34">
        <v>9</v>
      </c>
      <c r="P34">
        <v>10</v>
      </c>
      <c r="Q34">
        <v>10</v>
      </c>
      <c r="R34">
        <v>10</v>
      </c>
      <c r="S34">
        <v>9</v>
      </c>
      <c r="T34">
        <v>6</v>
      </c>
      <c r="U34">
        <v>10</v>
      </c>
      <c r="Y34" s="4">
        <f t="shared" si="3"/>
        <v>0</v>
      </c>
      <c r="Z34" s="4">
        <f t="shared" si="4"/>
        <v>0</v>
      </c>
      <c r="AA34" s="4">
        <f t="shared" si="5"/>
        <v>0</v>
      </c>
      <c r="AB34" s="4">
        <f t="shared" si="6"/>
        <v>0</v>
      </c>
      <c r="AC34" s="4">
        <f t="shared" si="7"/>
        <v>0</v>
      </c>
      <c r="AD34" s="4">
        <f t="shared" si="8"/>
        <v>0</v>
      </c>
      <c r="AE34" s="4">
        <f t="shared" si="9"/>
        <v>0</v>
      </c>
      <c r="AF34" s="4">
        <f t="shared" si="10"/>
        <v>0</v>
      </c>
    </row>
    <row r="35" spans="1:32" x14ac:dyDescent="0.25">
      <c r="A35">
        <v>33</v>
      </c>
      <c r="B35">
        <f t="shared" si="1"/>
        <v>33</v>
      </c>
      <c r="C35" t="s">
        <v>171</v>
      </c>
      <c r="D35" t="s">
        <v>70</v>
      </c>
      <c r="E35">
        <v>8</v>
      </c>
      <c r="F35" s="7">
        <v>14</v>
      </c>
      <c r="G35">
        <v>11</v>
      </c>
      <c r="H35">
        <v>12</v>
      </c>
      <c r="I35">
        <v>7</v>
      </c>
      <c r="J35">
        <v>9</v>
      </c>
      <c r="K35">
        <v>8</v>
      </c>
      <c r="L35">
        <v>9</v>
      </c>
      <c r="M35">
        <v>8</v>
      </c>
      <c r="N35">
        <v>8</v>
      </c>
      <c r="O35">
        <v>9</v>
      </c>
      <c r="P35" s="1">
        <v>15</v>
      </c>
      <c r="Q35">
        <v>10</v>
      </c>
      <c r="R35" s="1">
        <v>14</v>
      </c>
      <c r="S35">
        <v>8</v>
      </c>
      <c r="T35">
        <v>11</v>
      </c>
      <c r="U35">
        <v>9</v>
      </c>
      <c r="Y35" s="4">
        <f t="shared" si="3"/>
        <v>0</v>
      </c>
      <c r="Z35" s="4">
        <f t="shared" si="4"/>
        <v>0</v>
      </c>
      <c r="AA35" s="4">
        <f t="shared" si="5"/>
        <v>0</v>
      </c>
      <c r="AB35" s="4">
        <f t="shared" si="6"/>
        <v>0</v>
      </c>
      <c r="AC35" s="4">
        <f t="shared" si="7"/>
        <v>0</v>
      </c>
      <c r="AD35" s="4">
        <f t="shared" si="8"/>
        <v>0</v>
      </c>
      <c r="AE35" s="4">
        <f t="shared" si="9"/>
        <v>0</v>
      </c>
      <c r="AF35" s="4">
        <f t="shared" si="10"/>
        <v>0</v>
      </c>
    </row>
    <row r="36" spans="1:32" x14ac:dyDescent="0.25">
      <c r="A36">
        <v>35</v>
      </c>
      <c r="B36">
        <f t="shared" si="1"/>
        <v>35</v>
      </c>
      <c r="C36" t="s">
        <v>207</v>
      </c>
      <c r="D36" t="s">
        <v>72</v>
      </c>
      <c r="E36">
        <v>0</v>
      </c>
      <c r="F36">
        <v>11</v>
      </c>
      <c r="G36">
        <v>0</v>
      </c>
      <c r="H36">
        <v>7</v>
      </c>
      <c r="I36">
        <v>0</v>
      </c>
      <c r="J36">
        <v>0</v>
      </c>
      <c r="K36" s="2">
        <v>9</v>
      </c>
      <c r="L36">
        <v>6</v>
      </c>
      <c r="M36" s="1">
        <v>11</v>
      </c>
      <c r="N36">
        <v>0</v>
      </c>
      <c r="O36" s="1">
        <v>11</v>
      </c>
      <c r="P36">
        <v>0</v>
      </c>
      <c r="Q36">
        <v>0</v>
      </c>
      <c r="R36">
        <v>10</v>
      </c>
      <c r="S36" s="1">
        <v>11</v>
      </c>
      <c r="T36">
        <v>10</v>
      </c>
      <c r="U36">
        <v>9</v>
      </c>
      <c r="Y36" s="4">
        <f t="shared" si="3"/>
        <v>0</v>
      </c>
      <c r="Z36" s="4">
        <f t="shared" si="4"/>
        <v>0</v>
      </c>
      <c r="AA36" s="4">
        <f t="shared" si="5"/>
        <v>0</v>
      </c>
      <c r="AB36" s="4">
        <f t="shared" si="6"/>
        <v>0</v>
      </c>
      <c r="AC36" s="4">
        <f t="shared" si="7"/>
        <v>0</v>
      </c>
      <c r="AD36" s="4">
        <f t="shared" si="8"/>
        <v>0</v>
      </c>
      <c r="AE36" s="4">
        <f t="shared" si="9"/>
        <v>0</v>
      </c>
      <c r="AF36" s="4">
        <f t="shared" si="10"/>
        <v>0</v>
      </c>
    </row>
    <row r="37" spans="1:32" x14ac:dyDescent="0.25">
      <c r="A37">
        <v>34</v>
      </c>
      <c r="B37">
        <f t="shared" si="1"/>
        <v>34</v>
      </c>
      <c r="C37" t="s">
        <v>189</v>
      </c>
      <c r="D37" t="s">
        <v>72</v>
      </c>
      <c r="E37" s="2">
        <v>11</v>
      </c>
      <c r="F37">
        <v>12</v>
      </c>
      <c r="G37">
        <v>11</v>
      </c>
      <c r="H37">
        <v>9</v>
      </c>
      <c r="I37">
        <v>6</v>
      </c>
      <c r="J37">
        <v>9</v>
      </c>
      <c r="K37">
        <v>8</v>
      </c>
      <c r="L37" s="2">
        <v>10</v>
      </c>
      <c r="M37">
        <v>8</v>
      </c>
      <c r="N37">
        <v>9</v>
      </c>
      <c r="O37">
        <v>9</v>
      </c>
      <c r="P37">
        <v>9</v>
      </c>
      <c r="Q37">
        <v>11</v>
      </c>
      <c r="R37" s="2">
        <v>13</v>
      </c>
      <c r="S37">
        <v>5</v>
      </c>
      <c r="T37">
        <v>0</v>
      </c>
      <c r="U37">
        <v>9</v>
      </c>
      <c r="Y37" s="4">
        <f t="shared" si="3"/>
        <v>0</v>
      </c>
      <c r="Z37" s="4">
        <f t="shared" si="4"/>
        <v>0</v>
      </c>
      <c r="AA37" s="4">
        <f t="shared" si="5"/>
        <v>0</v>
      </c>
      <c r="AB37" s="4">
        <f t="shared" si="6"/>
        <v>0</v>
      </c>
      <c r="AC37" s="4">
        <f t="shared" si="7"/>
        <v>0</v>
      </c>
      <c r="AD37" s="4">
        <f t="shared" si="8"/>
        <v>0</v>
      </c>
      <c r="AE37" s="4">
        <f t="shared" si="9"/>
        <v>0</v>
      </c>
      <c r="AF37" s="4">
        <f t="shared" si="10"/>
        <v>0</v>
      </c>
    </row>
    <row r="38" spans="1:32" x14ac:dyDescent="0.25">
      <c r="A38">
        <v>37</v>
      </c>
      <c r="B38">
        <f t="shared" si="1"/>
        <v>37</v>
      </c>
      <c r="C38" t="s">
        <v>193</v>
      </c>
      <c r="D38" t="s">
        <v>74</v>
      </c>
      <c r="E38">
        <v>8</v>
      </c>
      <c r="F38">
        <v>12</v>
      </c>
      <c r="G38">
        <v>10</v>
      </c>
      <c r="H38">
        <v>10</v>
      </c>
      <c r="I38">
        <v>5</v>
      </c>
      <c r="J38">
        <v>8</v>
      </c>
      <c r="K38" s="2">
        <v>9</v>
      </c>
      <c r="L38">
        <v>9</v>
      </c>
      <c r="M38">
        <v>7</v>
      </c>
      <c r="N38">
        <v>5</v>
      </c>
      <c r="O38">
        <v>10</v>
      </c>
      <c r="P38">
        <v>10</v>
      </c>
      <c r="Q38">
        <v>11</v>
      </c>
      <c r="R38">
        <v>5</v>
      </c>
      <c r="S38" s="1">
        <v>11</v>
      </c>
      <c r="T38">
        <v>9</v>
      </c>
      <c r="U38">
        <v>7</v>
      </c>
      <c r="Y38" s="4">
        <f t="shared" si="3"/>
        <v>0</v>
      </c>
      <c r="Z38" s="4">
        <f t="shared" si="4"/>
        <v>0</v>
      </c>
      <c r="AA38" s="4">
        <f t="shared" si="5"/>
        <v>0</v>
      </c>
      <c r="AB38" s="4">
        <f t="shared" si="6"/>
        <v>0</v>
      </c>
      <c r="AC38" s="4">
        <f t="shared" si="7"/>
        <v>0</v>
      </c>
      <c r="AD38" s="4">
        <f t="shared" si="8"/>
        <v>0</v>
      </c>
      <c r="AE38" s="4">
        <f t="shared" si="9"/>
        <v>0</v>
      </c>
      <c r="AF38" s="4">
        <f t="shared" si="10"/>
        <v>0</v>
      </c>
    </row>
    <row r="39" spans="1:32" x14ac:dyDescent="0.25">
      <c r="A39">
        <v>39</v>
      </c>
      <c r="B39">
        <f t="shared" si="1"/>
        <v>39</v>
      </c>
      <c r="C39" t="s">
        <v>197</v>
      </c>
      <c r="D39" t="s">
        <v>72</v>
      </c>
      <c r="E39">
        <v>10</v>
      </c>
      <c r="F39">
        <v>11</v>
      </c>
      <c r="G39">
        <v>0</v>
      </c>
      <c r="H39">
        <v>1</v>
      </c>
      <c r="I39">
        <v>7</v>
      </c>
      <c r="J39">
        <v>8</v>
      </c>
      <c r="K39">
        <v>7</v>
      </c>
      <c r="L39">
        <v>0</v>
      </c>
      <c r="M39">
        <v>9</v>
      </c>
      <c r="N39">
        <v>0</v>
      </c>
      <c r="O39">
        <v>10</v>
      </c>
      <c r="P39">
        <v>13</v>
      </c>
      <c r="Q39" s="7">
        <v>12</v>
      </c>
      <c r="R39">
        <v>12</v>
      </c>
      <c r="S39">
        <v>8</v>
      </c>
      <c r="T39" s="1">
        <v>14</v>
      </c>
      <c r="U39">
        <v>0</v>
      </c>
      <c r="Y39" s="4">
        <f t="shared" si="3"/>
        <v>0</v>
      </c>
      <c r="Z39" s="4">
        <f t="shared" si="4"/>
        <v>0</v>
      </c>
      <c r="AA39" s="4">
        <f t="shared" si="5"/>
        <v>0</v>
      </c>
      <c r="AB39" s="4">
        <f t="shared" si="6"/>
        <v>0</v>
      </c>
      <c r="AC39" s="4">
        <f t="shared" si="7"/>
        <v>0</v>
      </c>
      <c r="AD39" s="4">
        <f t="shared" si="8"/>
        <v>0</v>
      </c>
      <c r="AE39" s="4">
        <f t="shared" si="9"/>
        <v>0</v>
      </c>
      <c r="AF39" s="4">
        <f t="shared" si="10"/>
        <v>0</v>
      </c>
    </row>
    <row r="40" spans="1:32" x14ac:dyDescent="0.25">
      <c r="A40">
        <v>38</v>
      </c>
      <c r="B40">
        <f t="shared" si="1"/>
        <v>39</v>
      </c>
      <c r="C40" t="s">
        <v>206</v>
      </c>
      <c r="D40" t="s">
        <v>113</v>
      </c>
      <c r="E40">
        <v>0</v>
      </c>
      <c r="F40">
        <v>0</v>
      </c>
      <c r="G40">
        <v>0</v>
      </c>
      <c r="H40">
        <v>0</v>
      </c>
      <c r="I40">
        <v>0</v>
      </c>
      <c r="J40">
        <v>1</v>
      </c>
      <c r="K40" s="7">
        <v>10</v>
      </c>
      <c r="L40">
        <v>8</v>
      </c>
      <c r="M40">
        <v>9</v>
      </c>
      <c r="N40">
        <v>6</v>
      </c>
      <c r="O40">
        <v>10</v>
      </c>
      <c r="P40" s="7">
        <v>14</v>
      </c>
      <c r="Q40">
        <v>11</v>
      </c>
      <c r="R40" s="2">
        <v>13</v>
      </c>
      <c r="S40">
        <v>9</v>
      </c>
      <c r="T40">
        <v>10</v>
      </c>
      <c r="U40">
        <v>0</v>
      </c>
      <c r="Y40" s="4">
        <f t="shared" si="3"/>
        <v>0</v>
      </c>
      <c r="Z40" s="4">
        <f t="shared" si="4"/>
        <v>0</v>
      </c>
      <c r="AA40" s="4">
        <f t="shared" si="5"/>
        <v>0</v>
      </c>
      <c r="AB40" s="4">
        <f t="shared" si="6"/>
        <v>0</v>
      </c>
      <c r="AC40" s="4">
        <f t="shared" si="7"/>
        <v>0</v>
      </c>
      <c r="AD40" s="4">
        <f t="shared" si="8"/>
        <v>0</v>
      </c>
      <c r="AE40" s="4">
        <f t="shared" si="9"/>
        <v>0</v>
      </c>
      <c r="AF40" s="4">
        <f t="shared" si="10"/>
        <v>0</v>
      </c>
    </row>
    <row r="41" spans="1:32" x14ac:dyDescent="0.25">
      <c r="A41">
        <v>41</v>
      </c>
      <c r="B41">
        <f t="shared" si="1"/>
        <v>41</v>
      </c>
      <c r="C41" t="s">
        <v>188</v>
      </c>
      <c r="D41" t="s">
        <v>74</v>
      </c>
      <c r="E41" s="2">
        <v>11</v>
      </c>
      <c r="F41">
        <v>11</v>
      </c>
      <c r="G41" s="2">
        <v>12</v>
      </c>
      <c r="H41">
        <v>9</v>
      </c>
      <c r="I41">
        <v>7</v>
      </c>
      <c r="J41" s="2">
        <v>11</v>
      </c>
      <c r="K41">
        <v>6</v>
      </c>
      <c r="L41">
        <v>9</v>
      </c>
      <c r="M41">
        <v>8</v>
      </c>
      <c r="N41">
        <v>6</v>
      </c>
      <c r="O41">
        <v>10</v>
      </c>
      <c r="P41">
        <v>10</v>
      </c>
      <c r="Q41">
        <v>10</v>
      </c>
      <c r="R41">
        <v>11</v>
      </c>
      <c r="S41">
        <v>10</v>
      </c>
      <c r="T41">
        <v>9</v>
      </c>
      <c r="U41">
        <v>0</v>
      </c>
      <c r="Y41" s="4">
        <f t="shared" si="3"/>
        <v>0</v>
      </c>
      <c r="Z41" s="4">
        <f t="shared" si="4"/>
        <v>0</v>
      </c>
      <c r="AA41" s="4">
        <f t="shared" si="5"/>
        <v>0</v>
      </c>
      <c r="AB41" s="4">
        <f t="shared" si="6"/>
        <v>0</v>
      </c>
      <c r="AC41" s="4">
        <f t="shared" si="7"/>
        <v>0</v>
      </c>
      <c r="AD41" s="4">
        <f t="shared" si="8"/>
        <v>0</v>
      </c>
      <c r="AE41" s="4">
        <f t="shared" si="9"/>
        <v>0</v>
      </c>
      <c r="AF41" s="4">
        <f t="shared" si="10"/>
        <v>0</v>
      </c>
    </row>
    <row r="42" spans="1:32" x14ac:dyDescent="0.25">
      <c r="A42">
        <v>40</v>
      </c>
      <c r="B42">
        <f t="shared" si="1"/>
        <v>40</v>
      </c>
      <c r="C42" t="s">
        <v>199</v>
      </c>
      <c r="D42" t="s">
        <v>71</v>
      </c>
      <c r="E42">
        <v>9</v>
      </c>
      <c r="F42">
        <v>12</v>
      </c>
      <c r="G42">
        <v>9</v>
      </c>
      <c r="H42" s="1">
        <v>13</v>
      </c>
      <c r="I42">
        <v>0</v>
      </c>
      <c r="J42">
        <v>7</v>
      </c>
      <c r="K42">
        <v>7</v>
      </c>
      <c r="L42">
        <v>0</v>
      </c>
      <c r="M42">
        <v>0</v>
      </c>
      <c r="N42">
        <v>5</v>
      </c>
      <c r="O42">
        <v>10</v>
      </c>
      <c r="P42">
        <v>13</v>
      </c>
      <c r="Q42">
        <v>10</v>
      </c>
      <c r="R42">
        <v>11</v>
      </c>
      <c r="S42" s="1">
        <v>11</v>
      </c>
      <c r="T42">
        <v>0</v>
      </c>
      <c r="U42">
        <v>0</v>
      </c>
      <c r="Y42" s="4">
        <f t="shared" si="3"/>
        <v>0</v>
      </c>
      <c r="Z42" s="4">
        <f t="shared" si="4"/>
        <v>0</v>
      </c>
      <c r="AA42" s="4">
        <f t="shared" si="5"/>
        <v>0</v>
      </c>
      <c r="AB42" s="4">
        <f t="shared" si="6"/>
        <v>0</v>
      </c>
      <c r="AC42" s="4">
        <f t="shared" si="7"/>
        <v>0</v>
      </c>
      <c r="AD42" s="4">
        <f t="shared" si="8"/>
        <v>0</v>
      </c>
      <c r="AE42" s="4">
        <f t="shared" si="9"/>
        <v>0</v>
      </c>
      <c r="AF42" s="4">
        <f t="shared" si="10"/>
        <v>0</v>
      </c>
    </row>
    <row r="43" spans="1:32" x14ac:dyDescent="0.25">
      <c r="A43">
        <v>42</v>
      </c>
      <c r="B43">
        <f t="shared" si="1"/>
        <v>40</v>
      </c>
      <c r="C43" t="s">
        <v>245</v>
      </c>
      <c r="D43" t="s">
        <v>74</v>
      </c>
      <c r="E43">
        <v>7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 s="2">
        <v>13</v>
      </c>
      <c r="S43">
        <v>8</v>
      </c>
      <c r="T43">
        <v>0</v>
      </c>
      <c r="U43">
        <v>0</v>
      </c>
      <c r="Y43" s="4">
        <f t="shared" si="3"/>
        <v>0</v>
      </c>
      <c r="Z43" s="4">
        <f t="shared" si="4"/>
        <v>0</v>
      </c>
      <c r="AA43" s="4">
        <f t="shared" si="5"/>
        <v>0</v>
      </c>
      <c r="AB43" s="4">
        <f t="shared" si="6"/>
        <v>0</v>
      </c>
      <c r="AC43" s="4">
        <f t="shared" si="7"/>
        <v>0</v>
      </c>
      <c r="AD43" s="4">
        <f t="shared" si="8"/>
        <v>0</v>
      </c>
      <c r="AE43" s="4">
        <f t="shared" si="9"/>
        <v>0</v>
      </c>
      <c r="AF43" s="4">
        <f t="shared" si="10"/>
        <v>0</v>
      </c>
    </row>
    <row r="44" spans="1:32" x14ac:dyDescent="0.25">
      <c r="A44">
        <v>46</v>
      </c>
      <c r="B44">
        <f t="shared" si="1"/>
        <v>46</v>
      </c>
      <c r="C44" t="s">
        <v>237</v>
      </c>
      <c r="D44" t="s">
        <v>75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7</v>
      </c>
      <c r="L44">
        <v>9</v>
      </c>
      <c r="M44" s="1">
        <v>11</v>
      </c>
      <c r="N44">
        <v>6</v>
      </c>
      <c r="O44">
        <v>8</v>
      </c>
      <c r="P44">
        <v>0</v>
      </c>
      <c r="Q44">
        <v>0</v>
      </c>
      <c r="R44">
        <v>0</v>
      </c>
      <c r="S44">
        <v>8</v>
      </c>
      <c r="T44">
        <v>0</v>
      </c>
      <c r="U44">
        <v>0</v>
      </c>
      <c r="Y44" s="4">
        <f t="shared" si="3"/>
        <v>0</v>
      </c>
      <c r="Z44" s="4">
        <f t="shared" si="4"/>
        <v>0</v>
      </c>
      <c r="AA44" s="4">
        <f t="shared" si="5"/>
        <v>0</v>
      </c>
      <c r="AB44" s="4">
        <f t="shared" si="6"/>
        <v>0</v>
      </c>
      <c r="AC44" s="4">
        <f t="shared" si="7"/>
        <v>0</v>
      </c>
      <c r="AD44" s="4">
        <f t="shared" si="8"/>
        <v>0</v>
      </c>
      <c r="AE44" s="4">
        <f t="shared" si="9"/>
        <v>0</v>
      </c>
      <c r="AF44" s="4">
        <f t="shared" si="10"/>
        <v>0</v>
      </c>
    </row>
    <row r="45" spans="1:32" x14ac:dyDescent="0.25">
      <c r="A45">
        <v>45</v>
      </c>
      <c r="B45">
        <f t="shared" si="1"/>
        <v>45</v>
      </c>
      <c r="C45" t="s">
        <v>195</v>
      </c>
      <c r="D45" t="s">
        <v>114</v>
      </c>
      <c r="E45">
        <v>8</v>
      </c>
      <c r="F45">
        <v>13</v>
      </c>
      <c r="G45">
        <v>10</v>
      </c>
      <c r="H45">
        <v>0</v>
      </c>
      <c r="I45">
        <v>8</v>
      </c>
      <c r="J45" s="1">
        <v>12</v>
      </c>
      <c r="K45">
        <v>4</v>
      </c>
      <c r="L45">
        <v>7</v>
      </c>
      <c r="M45">
        <v>9</v>
      </c>
      <c r="N45">
        <v>8</v>
      </c>
      <c r="O45">
        <v>9</v>
      </c>
      <c r="P45">
        <v>11</v>
      </c>
      <c r="Q45">
        <v>10</v>
      </c>
      <c r="R45">
        <v>12</v>
      </c>
      <c r="S45">
        <v>7</v>
      </c>
      <c r="T45">
        <v>0</v>
      </c>
      <c r="U45">
        <v>0</v>
      </c>
      <c r="Y45" s="4">
        <f t="shared" si="3"/>
        <v>0</v>
      </c>
      <c r="Z45" s="4">
        <f t="shared" si="4"/>
        <v>0</v>
      </c>
      <c r="AA45" s="4">
        <f t="shared" si="5"/>
        <v>0</v>
      </c>
      <c r="AB45" s="4">
        <f t="shared" si="6"/>
        <v>0</v>
      </c>
      <c r="AC45" s="4">
        <f t="shared" si="7"/>
        <v>0</v>
      </c>
      <c r="AD45" s="4">
        <f t="shared" si="8"/>
        <v>0</v>
      </c>
      <c r="AE45" s="4">
        <f t="shared" si="9"/>
        <v>0</v>
      </c>
      <c r="AF45" s="4">
        <f t="shared" si="10"/>
        <v>0</v>
      </c>
    </row>
    <row r="46" spans="1:32" x14ac:dyDescent="0.25">
      <c r="A46">
        <v>44</v>
      </c>
      <c r="B46">
        <f t="shared" si="1"/>
        <v>44</v>
      </c>
      <c r="C46" t="s">
        <v>196</v>
      </c>
      <c r="D46" t="s">
        <v>74</v>
      </c>
      <c r="E46">
        <v>8</v>
      </c>
      <c r="F46">
        <v>11</v>
      </c>
      <c r="G46">
        <v>8</v>
      </c>
      <c r="H46">
        <v>11</v>
      </c>
      <c r="I46">
        <v>9</v>
      </c>
      <c r="J46">
        <v>5</v>
      </c>
      <c r="K46">
        <v>7</v>
      </c>
      <c r="L46">
        <v>8</v>
      </c>
      <c r="M46">
        <v>7</v>
      </c>
      <c r="N46">
        <v>7</v>
      </c>
      <c r="O46">
        <v>10</v>
      </c>
      <c r="P46">
        <v>13</v>
      </c>
      <c r="Q46">
        <v>10</v>
      </c>
      <c r="R46">
        <v>12</v>
      </c>
      <c r="S46">
        <v>0</v>
      </c>
      <c r="T46">
        <v>0</v>
      </c>
      <c r="U46">
        <v>0</v>
      </c>
      <c r="Y46" s="4">
        <f t="shared" si="3"/>
        <v>0</v>
      </c>
      <c r="Z46" s="4">
        <f t="shared" si="4"/>
        <v>0</v>
      </c>
      <c r="AA46" s="4">
        <f t="shared" si="5"/>
        <v>0</v>
      </c>
      <c r="AB46" s="4">
        <f t="shared" si="6"/>
        <v>0</v>
      </c>
      <c r="AC46" s="4">
        <f t="shared" si="7"/>
        <v>0</v>
      </c>
      <c r="AD46" s="4">
        <f t="shared" si="8"/>
        <v>0</v>
      </c>
      <c r="AE46" s="4">
        <f t="shared" si="9"/>
        <v>0</v>
      </c>
      <c r="AF46" s="4">
        <f t="shared" si="10"/>
        <v>0</v>
      </c>
    </row>
    <row r="47" spans="1:32" x14ac:dyDescent="0.25">
      <c r="A47">
        <v>43</v>
      </c>
      <c r="B47">
        <f t="shared" si="1"/>
        <v>43</v>
      </c>
      <c r="C47" t="s">
        <v>201</v>
      </c>
      <c r="D47" t="s">
        <v>74</v>
      </c>
      <c r="E47">
        <v>8</v>
      </c>
      <c r="F47">
        <v>12</v>
      </c>
      <c r="G47">
        <v>11</v>
      </c>
      <c r="H47" s="1">
        <v>13</v>
      </c>
      <c r="I47">
        <v>5</v>
      </c>
      <c r="J47">
        <v>8</v>
      </c>
      <c r="K47">
        <v>0</v>
      </c>
      <c r="L47" s="2">
        <v>10</v>
      </c>
      <c r="M47">
        <v>9</v>
      </c>
      <c r="N47">
        <v>7</v>
      </c>
      <c r="O47">
        <v>10</v>
      </c>
      <c r="P47">
        <v>8</v>
      </c>
      <c r="Q47">
        <v>11</v>
      </c>
      <c r="R47">
        <v>0</v>
      </c>
      <c r="S47">
        <v>0</v>
      </c>
      <c r="T47">
        <v>0</v>
      </c>
      <c r="U47">
        <v>0</v>
      </c>
      <c r="Y47" s="4">
        <f t="shared" si="3"/>
        <v>0</v>
      </c>
      <c r="Z47" s="4">
        <f t="shared" si="4"/>
        <v>0</v>
      </c>
      <c r="AA47" s="4">
        <f t="shared" si="5"/>
        <v>0</v>
      </c>
      <c r="AB47" s="4">
        <f t="shared" si="6"/>
        <v>0</v>
      </c>
      <c r="AC47" s="4">
        <f t="shared" si="7"/>
        <v>0</v>
      </c>
      <c r="AD47" s="4">
        <f t="shared" si="8"/>
        <v>0</v>
      </c>
      <c r="AE47" s="4">
        <f t="shared" si="9"/>
        <v>0</v>
      </c>
      <c r="AF47" s="4">
        <f t="shared" si="10"/>
        <v>0</v>
      </c>
    </row>
    <row r="48" spans="1:32" x14ac:dyDescent="0.25">
      <c r="A48">
        <v>47</v>
      </c>
      <c r="B48">
        <f t="shared" si="1"/>
        <v>47</v>
      </c>
      <c r="C48" t="s">
        <v>202</v>
      </c>
      <c r="D48" t="s">
        <v>72</v>
      </c>
      <c r="E48">
        <v>8</v>
      </c>
      <c r="F48">
        <v>9</v>
      </c>
      <c r="G48">
        <v>10</v>
      </c>
      <c r="H48">
        <v>12</v>
      </c>
      <c r="I48">
        <v>7</v>
      </c>
      <c r="J48">
        <v>0</v>
      </c>
      <c r="K48" s="2">
        <v>9</v>
      </c>
      <c r="L48">
        <v>8</v>
      </c>
      <c r="M48">
        <v>8</v>
      </c>
      <c r="N48">
        <v>6</v>
      </c>
      <c r="O48" s="1">
        <v>11</v>
      </c>
      <c r="P48">
        <v>13</v>
      </c>
      <c r="Q48">
        <v>10</v>
      </c>
      <c r="R48">
        <v>0</v>
      </c>
      <c r="S48">
        <v>0</v>
      </c>
      <c r="T48">
        <v>0</v>
      </c>
      <c r="U48">
        <v>0</v>
      </c>
      <c r="Y48" s="4">
        <f t="shared" si="3"/>
        <v>0</v>
      </c>
      <c r="Z48" s="4">
        <f t="shared" si="4"/>
        <v>0</v>
      </c>
      <c r="AA48" s="4">
        <f t="shared" si="5"/>
        <v>0</v>
      </c>
      <c r="AB48" s="4">
        <f t="shared" si="6"/>
        <v>0</v>
      </c>
      <c r="AC48" s="4">
        <f t="shared" si="7"/>
        <v>0</v>
      </c>
      <c r="AD48" s="4">
        <f t="shared" si="8"/>
        <v>0</v>
      </c>
      <c r="AE48" s="4">
        <f t="shared" si="9"/>
        <v>0</v>
      </c>
      <c r="AF48" s="4">
        <f t="shared" si="10"/>
        <v>0</v>
      </c>
    </row>
    <row r="49" spans="1:32" x14ac:dyDescent="0.25">
      <c r="A49">
        <v>48</v>
      </c>
      <c r="B49">
        <f t="shared" si="1"/>
        <v>48</v>
      </c>
      <c r="C49" t="s">
        <v>284</v>
      </c>
      <c r="D49" t="s">
        <v>113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2</v>
      </c>
      <c r="R49">
        <v>0</v>
      </c>
      <c r="S49">
        <v>0</v>
      </c>
      <c r="T49">
        <v>0</v>
      </c>
      <c r="U49">
        <v>0</v>
      </c>
      <c r="Y49" s="4">
        <f t="shared" si="3"/>
        <v>0</v>
      </c>
      <c r="Z49" s="4">
        <f t="shared" si="4"/>
        <v>0</v>
      </c>
      <c r="AA49" s="4">
        <f t="shared" si="5"/>
        <v>0</v>
      </c>
      <c r="AB49" s="4">
        <f t="shared" si="6"/>
        <v>0</v>
      </c>
      <c r="AC49" s="4">
        <f t="shared" si="7"/>
        <v>0</v>
      </c>
      <c r="AD49" s="4">
        <f t="shared" si="8"/>
        <v>0</v>
      </c>
      <c r="AE49" s="4">
        <f t="shared" si="9"/>
        <v>0</v>
      </c>
      <c r="AF49" s="4">
        <f t="shared" si="10"/>
        <v>0</v>
      </c>
    </row>
    <row r="50" spans="1:32" x14ac:dyDescent="0.25">
      <c r="A50">
        <v>49</v>
      </c>
      <c r="B50">
        <f t="shared" si="1"/>
        <v>49</v>
      </c>
      <c r="C50" t="s">
        <v>210</v>
      </c>
      <c r="D50" t="s">
        <v>70</v>
      </c>
      <c r="E50">
        <v>8</v>
      </c>
      <c r="F50">
        <v>10</v>
      </c>
      <c r="G50">
        <v>11</v>
      </c>
      <c r="H50">
        <v>9</v>
      </c>
      <c r="I50">
        <v>8</v>
      </c>
      <c r="J50">
        <v>1</v>
      </c>
      <c r="K50">
        <v>8</v>
      </c>
      <c r="L50">
        <v>9</v>
      </c>
      <c r="M50">
        <v>6</v>
      </c>
      <c r="N50">
        <v>0</v>
      </c>
      <c r="O50">
        <v>10</v>
      </c>
      <c r="P50">
        <v>0</v>
      </c>
      <c r="Q50">
        <v>1</v>
      </c>
      <c r="R50">
        <v>0</v>
      </c>
      <c r="S50">
        <v>0</v>
      </c>
      <c r="T50">
        <v>0</v>
      </c>
      <c r="U50">
        <v>0</v>
      </c>
      <c r="Y50" s="4">
        <f t="shared" si="3"/>
        <v>0</v>
      </c>
      <c r="Z50" s="4">
        <f t="shared" si="4"/>
        <v>0</v>
      </c>
      <c r="AA50" s="4">
        <f t="shared" si="5"/>
        <v>0</v>
      </c>
      <c r="AB50" s="4">
        <f t="shared" si="6"/>
        <v>0</v>
      </c>
      <c r="AC50" s="4">
        <f t="shared" si="7"/>
        <v>0</v>
      </c>
      <c r="AD50" s="4">
        <f t="shared" si="8"/>
        <v>0</v>
      </c>
      <c r="AE50" s="4">
        <f t="shared" si="9"/>
        <v>0</v>
      </c>
      <c r="AF50" s="4">
        <f t="shared" si="10"/>
        <v>0</v>
      </c>
    </row>
    <row r="51" spans="1:32" x14ac:dyDescent="0.25">
      <c r="A51">
        <v>50</v>
      </c>
      <c r="B51">
        <f t="shared" si="1"/>
        <v>50</v>
      </c>
      <c r="C51" t="s">
        <v>203</v>
      </c>
      <c r="D51" t="s">
        <v>74</v>
      </c>
      <c r="E51">
        <v>8</v>
      </c>
      <c r="F51">
        <v>9</v>
      </c>
      <c r="G51">
        <v>11</v>
      </c>
      <c r="H51">
        <v>10</v>
      </c>
      <c r="I51">
        <v>7</v>
      </c>
      <c r="J51">
        <v>3</v>
      </c>
      <c r="K51">
        <v>8</v>
      </c>
      <c r="L51" s="2">
        <v>10</v>
      </c>
      <c r="M51">
        <v>8</v>
      </c>
      <c r="N51">
        <v>8</v>
      </c>
      <c r="O51">
        <v>10</v>
      </c>
      <c r="P51">
        <v>11</v>
      </c>
      <c r="Q51">
        <v>0</v>
      </c>
      <c r="R51">
        <v>0</v>
      </c>
      <c r="S51">
        <v>0</v>
      </c>
      <c r="T51">
        <v>0</v>
      </c>
      <c r="U51">
        <v>0</v>
      </c>
      <c r="Y51" s="4">
        <f t="shared" si="3"/>
        <v>0</v>
      </c>
      <c r="Z51" s="4">
        <f t="shared" si="4"/>
        <v>0</v>
      </c>
      <c r="AA51" s="4">
        <f t="shared" si="5"/>
        <v>0</v>
      </c>
      <c r="AB51" s="4">
        <f t="shared" si="6"/>
        <v>0</v>
      </c>
      <c r="AC51" s="4">
        <f t="shared" si="7"/>
        <v>0</v>
      </c>
      <c r="AD51" s="4">
        <f t="shared" si="8"/>
        <v>0</v>
      </c>
      <c r="AE51" s="4">
        <f t="shared" si="9"/>
        <v>0</v>
      </c>
      <c r="AF51" s="4">
        <f t="shared" si="10"/>
        <v>0</v>
      </c>
    </row>
    <row r="52" spans="1:32" x14ac:dyDescent="0.25">
      <c r="A52">
        <v>51</v>
      </c>
      <c r="B52">
        <f t="shared" si="1"/>
        <v>51</v>
      </c>
      <c r="C52" t="s">
        <v>248</v>
      </c>
      <c r="D52" t="s">
        <v>113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9</v>
      </c>
      <c r="M52">
        <v>0</v>
      </c>
      <c r="N52">
        <v>9</v>
      </c>
      <c r="O52">
        <v>0</v>
      </c>
      <c r="P52">
        <v>9</v>
      </c>
      <c r="Q52">
        <v>0</v>
      </c>
      <c r="R52">
        <v>0</v>
      </c>
      <c r="S52">
        <v>0</v>
      </c>
      <c r="T52">
        <v>0</v>
      </c>
      <c r="U52">
        <v>0</v>
      </c>
      <c r="Y52" s="4">
        <f t="shared" si="3"/>
        <v>0</v>
      </c>
      <c r="Z52" s="4">
        <f t="shared" si="4"/>
        <v>0</v>
      </c>
      <c r="AA52" s="4">
        <f t="shared" si="5"/>
        <v>0</v>
      </c>
      <c r="AB52" s="4">
        <f t="shared" si="6"/>
        <v>0</v>
      </c>
      <c r="AC52" s="4">
        <f t="shared" si="7"/>
        <v>0</v>
      </c>
      <c r="AD52" s="4">
        <f t="shared" si="8"/>
        <v>0</v>
      </c>
      <c r="AE52" s="4">
        <f t="shared" si="9"/>
        <v>0</v>
      </c>
      <c r="AF52" s="4">
        <f t="shared" si="10"/>
        <v>0</v>
      </c>
    </row>
    <row r="53" spans="1:32" x14ac:dyDescent="0.25">
      <c r="A53">
        <v>52</v>
      </c>
      <c r="B53">
        <f t="shared" si="1"/>
        <v>51</v>
      </c>
      <c r="C53" t="s">
        <v>259</v>
      </c>
      <c r="D53" t="s">
        <v>113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7</v>
      </c>
      <c r="L53">
        <v>0</v>
      </c>
      <c r="M53">
        <v>0</v>
      </c>
      <c r="N53">
        <v>0</v>
      </c>
      <c r="O53">
        <v>0</v>
      </c>
      <c r="P53">
        <v>6</v>
      </c>
      <c r="Q53">
        <v>0</v>
      </c>
      <c r="R53">
        <v>0</v>
      </c>
      <c r="S53">
        <v>0</v>
      </c>
      <c r="T53">
        <v>0</v>
      </c>
      <c r="U53">
        <v>0</v>
      </c>
      <c r="Y53" s="4">
        <f t="shared" si="3"/>
        <v>0</v>
      </c>
      <c r="Z53" s="4">
        <f t="shared" si="4"/>
        <v>0</v>
      </c>
      <c r="AA53" s="4">
        <f t="shared" si="5"/>
        <v>0</v>
      </c>
      <c r="AB53" s="4">
        <f t="shared" si="6"/>
        <v>0</v>
      </c>
      <c r="AC53" s="4">
        <f t="shared" si="7"/>
        <v>0</v>
      </c>
      <c r="AD53" s="4">
        <f t="shared" si="8"/>
        <v>0</v>
      </c>
      <c r="AE53" s="4">
        <f t="shared" si="9"/>
        <v>0</v>
      </c>
      <c r="AF53" s="4">
        <f t="shared" si="10"/>
        <v>0</v>
      </c>
    </row>
    <row r="54" spans="1:32" x14ac:dyDescent="0.25">
      <c r="A54">
        <v>53</v>
      </c>
      <c r="B54">
        <f t="shared" si="1"/>
        <v>53</v>
      </c>
      <c r="C54" t="s">
        <v>211</v>
      </c>
      <c r="D54" t="s">
        <v>75</v>
      </c>
      <c r="E54">
        <v>10</v>
      </c>
      <c r="F54">
        <v>9</v>
      </c>
      <c r="G54">
        <v>8</v>
      </c>
      <c r="H54">
        <v>10</v>
      </c>
      <c r="I54">
        <v>8</v>
      </c>
      <c r="J54" s="2">
        <v>11</v>
      </c>
      <c r="K54">
        <v>7</v>
      </c>
      <c r="L54">
        <v>0</v>
      </c>
      <c r="M54">
        <v>8</v>
      </c>
      <c r="N54" s="7">
        <v>10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Y54" s="4">
        <f t="shared" si="3"/>
        <v>0</v>
      </c>
      <c r="Z54" s="4">
        <f t="shared" si="4"/>
        <v>0</v>
      </c>
      <c r="AA54" s="4">
        <f t="shared" si="5"/>
        <v>0</v>
      </c>
      <c r="AB54" s="4">
        <f t="shared" si="6"/>
        <v>0</v>
      </c>
      <c r="AC54" s="4">
        <f t="shared" si="7"/>
        <v>0</v>
      </c>
      <c r="AD54" s="4">
        <f t="shared" si="8"/>
        <v>0</v>
      </c>
      <c r="AE54" s="4">
        <f t="shared" si="9"/>
        <v>0</v>
      </c>
      <c r="AF54" s="4">
        <f t="shared" si="10"/>
        <v>0</v>
      </c>
    </row>
    <row r="55" spans="1:32" x14ac:dyDescent="0.25">
      <c r="A55">
        <v>54</v>
      </c>
      <c r="B55">
        <f t="shared" si="1"/>
        <v>54</v>
      </c>
      <c r="C55" t="s">
        <v>273</v>
      </c>
      <c r="D55" t="s">
        <v>115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9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Y55" s="4">
        <f t="shared" si="3"/>
        <v>0</v>
      </c>
      <c r="Z55" s="4">
        <f t="shared" si="4"/>
        <v>0</v>
      </c>
      <c r="AA55" s="4">
        <f t="shared" si="5"/>
        <v>0</v>
      </c>
      <c r="AB55" s="4">
        <f t="shared" si="6"/>
        <v>0</v>
      </c>
      <c r="AC55" s="4">
        <f t="shared" si="7"/>
        <v>0</v>
      </c>
      <c r="AD55" s="4">
        <f t="shared" si="8"/>
        <v>0</v>
      </c>
      <c r="AE55" s="4">
        <f t="shared" si="9"/>
        <v>0</v>
      </c>
      <c r="AF55" s="4">
        <f t="shared" si="10"/>
        <v>0</v>
      </c>
    </row>
    <row r="56" spans="1:32" x14ac:dyDescent="0.25">
      <c r="A56">
        <v>55</v>
      </c>
      <c r="B56">
        <f t="shared" si="1"/>
        <v>54</v>
      </c>
      <c r="C56" t="s">
        <v>236</v>
      </c>
      <c r="D56" t="s">
        <v>75</v>
      </c>
      <c r="E56">
        <v>7</v>
      </c>
      <c r="F56">
        <v>0</v>
      </c>
      <c r="G56">
        <v>11</v>
      </c>
      <c r="H56">
        <v>1</v>
      </c>
      <c r="I56" s="7">
        <v>10</v>
      </c>
      <c r="J56">
        <v>9</v>
      </c>
      <c r="K56">
        <v>7</v>
      </c>
      <c r="L56">
        <v>0</v>
      </c>
      <c r="M56">
        <v>0</v>
      </c>
      <c r="N56">
        <v>8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Y56" s="4">
        <f t="shared" si="3"/>
        <v>0</v>
      </c>
      <c r="Z56" s="4">
        <f t="shared" si="4"/>
        <v>0</v>
      </c>
      <c r="AA56" s="4">
        <f t="shared" si="5"/>
        <v>0</v>
      </c>
      <c r="AB56" s="4">
        <f t="shared" si="6"/>
        <v>0</v>
      </c>
      <c r="AC56" s="4">
        <f t="shared" si="7"/>
        <v>0</v>
      </c>
      <c r="AD56" s="4">
        <f t="shared" si="8"/>
        <v>0</v>
      </c>
      <c r="AE56" s="4">
        <f t="shared" si="9"/>
        <v>0</v>
      </c>
      <c r="AF56" s="4">
        <f t="shared" si="10"/>
        <v>0</v>
      </c>
    </row>
    <row r="57" spans="1:32" x14ac:dyDescent="0.25">
      <c r="A57">
        <v>56</v>
      </c>
      <c r="B57">
        <f t="shared" si="1"/>
        <v>56</v>
      </c>
      <c r="C57" t="s">
        <v>208</v>
      </c>
      <c r="D57" t="s">
        <v>70</v>
      </c>
      <c r="E57" s="1">
        <v>12</v>
      </c>
      <c r="F57">
        <v>10</v>
      </c>
      <c r="G57">
        <v>9</v>
      </c>
      <c r="H57">
        <v>9</v>
      </c>
      <c r="I57" s="7">
        <v>10</v>
      </c>
      <c r="J57">
        <v>9</v>
      </c>
      <c r="K57">
        <v>8</v>
      </c>
      <c r="L57">
        <v>8</v>
      </c>
      <c r="M57">
        <v>8</v>
      </c>
      <c r="N57">
        <v>6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Y57" s="4">
        <f t="shared" si="3"/>
        <v>0</v>
      </c>
      <c r="Z57" s="4">
        <f t="shared" si="4"/>
        <v>0</v>
      </c>
      <c r="AA57" s="4">
        <f t="shared" si="5"/>
        <v>0</v>
      </c>
      <c r="AB57" s="4">
        <f t="shared" si="6"/>
        <v>0</v>
      </c>
      <c r="AC57" s="4">
        <f t="shared" si="7"/>
        <v>0</v>
      </c>
      <c r="AD57" s="4">
        <f t="shared" si="8"/>
        <v>0</v>
      </c>
      <c r="AE57" s="4">
        <f t="shared" si="9"/>
        <v>0</v>
      </c>
      <c r="AF57" s="4">
        <f t="shared" si="10"/>
        <v>0</v>
      </c>
    </row>
    <row r="58" spans="1:32" x14ac:dyDescent="0.25">
      <c r="A58">
        <v>57</v>
      </c>
      <c r="B58">
        <f t="shared" si="1"/>
        <v>56</v>
      </c>
      <c r="C58" t="s">
        <v>249</v>
      </c>
      <c r="D58" t="s">
        <v>115</v>
      </c>
      <c r="E58">
        <v>1</v>
      </c>
      <c r="F58">
        <v>0</v>
      </c>
      <c r="G58">
        <v>0</v>
      </c>
      <c r="H58">
        <v>10</v>
      </c>
      <c r="I58">
        <v>0</v>
      </c>
      <c r="J58">
        <v>0</v>
      </c>
      <c r="K58">
        <v>0</v>
      </c>
      <c r="L58">
        <v>0</v>
      </c>
      <c r="M58">
        <v>8</v>
      </c>
      <c r="N58">
        <v>6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Y58" s="4">
        <f t="shared" si="3"/>
        <v>0</v>
      </c>
      <c r="Z58" s="4">
        <f t="shared" si="4"/>
        <v>0</v>
      </c>
      <c r="AA58" s="4">
        <f t="shared" si="5"/>
        <v>0</v>
      </c>
      <c r="AB58" s="4">
        <f t="shared" si="6"/>
        <v>0</v>
      </c>
      <c r="AC58" s="4">
        <f t="shared" si="7"/>
        <v>0</v>
      </c>
      <c r="AD58" s="4">
        <f t="shared" si="8"/>
        <v>0</v>
      </c>
      <c r="AE58" s="4">
        <f t="shared" si="9"/>
        <v>0</v>
      </c>
      <c r="AF58" s="4">
        <f t="shared" si="10"/>
        <v>0</v>
      </c>
    </row>
    <row r="59" spans="1:32" x14ac:dyDescent="0.25">
      <c r="A59">
        <v>58</v>
      </c>
      <c r="B59">
        <f t="shared" si="1"/>
        <v>58</v>
      </c>
      <c r="C59" t="s">
        <v>238</v>
      </c>
      <c r="D59" t="s">
        <v>115</v>
      </c>
      <c r="E59">
        <v>0</v>
      </c>
      <c r="F59">
        <v>0</v>
      </c>
      <c r="G59">
        <v>0</v>
      </c>
      <c r="H59">
        <v>0</v>
      </c>
      <c r="I59">
        <v>9</v>
      </c>
      <c r="J59">
        <v>9</v>
      </c>
      <c r="K59">
        <v>8</v>
      </c>
      <c r="L59" s="2">
        <v>10</v>
      </c>
      <c r="M59" s="2">
        <v>10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Y59" s="4">
        <f t="shared" si="3"/>
        <v>0</v>
      </c>
      <c r="Z59" s="4">
        <f t="shared" si="4"/>
        <v>0</v>
      </c>
      <c r="AA59" s="4">
        <f t="shared" si="5"/>
        <v>0</v>
      </c>
      <c r="AB59" s="4">
        <f t="shared" si="6"/>
        <v>0</v>
      </c>
      <c r="AC59" s="4">
        <f t="shared" si="7"/>
        <v>0</v>
      </c>
      <c r="AD59" s="4">
        <f t="shared" si="8"/>
        <v>0</v>
      </c>
      <c r="AE59" s="4">
        <f t="shared" si="9"/>
        <v>0</v>
      </c>
      <c r="AF59" s="4">
        <f t="shared" si="10"/>
        <v>0</v>
      </c>
    </row>
    <row r="60" spans="1:32" x14ac:dyDescent="0.25">
      <c r="A60">
        <v>59</v>
      </c>
      <c r="B60">
        <f t="shared" si="1"/>
        <v>58</v>
      </c>
      <c r="C60" t="s">
        <v>230</v>
      </c>
      <c r="D60" t="s">
        <v>71</v>
      </c>
      <c r="E60">
        <v>10</v>
      </c>
      <c r="F60">
        <v>13</v>
      </c>
      <c r="G60">
        <v>10</v>
      </c>
      <c r="H60">
        <v>10</v>
      </c>
      <c r="I60">
        <v>7</v>
      </c>
      <c r="J60">
        <v>0</v>
      </c>
      <c r="K60">
        <v>6</v>
      </c>
      <c r="L60">
        <v>8</v>
      </c>
      <c r="M60" s="2">
        <v>10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Y60" s="4">
        <f t="shared" si="3"/>
        <v>0</v>
      </c>
      <c r="Z60" s="4">
        <f t="shared" si="4"/>
        <v>0</v>
      </c>
      <c r="AA60" s="4">
        <f t="shared" si="5"/>
        <v>0</v>
      </c>
      <c r="AB60" s="4">
        <f t="shared" si="6"/>
        <v>0</v>
      </c>
      <c r="AC60" s="4">
        <f t="shared" si="7"/>
        <v>0</v>
      </c>
      <c r="AD60" s="4">
        <f t="shared" si="8"/>
        <v>0</v>
      </c>
      <c r="AE60" s="4">
        <f t="shared" si="9"/>
        <v>0</v>
      </c>
      <c r="AF60" s="4">
        <f t="shared" si="10"/>
        <v>0</v>
      </c>
    </row>
    <row r="61" spans="1:32" x14ac:dyDescent="0.25">
      <c r="A61">
        <v>61</v>
      </c>
      <c r="B61">
        <f t="shared" si="1"/>
        <v>61</v>
      </c>
      <c r="C61" t="s">
        <v>272</v>
      </c>
      <c r="D61" t="s">
        <v>70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9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Y61" s="4">
        <f t="shared" si="3"/>
        <v>0</v>
      </c>
      <c r="Z61" s="4">
        <f t="shared" si="4"/>
        <v>0</v>
      </c>
      <c r="AA61" s="4">
        <f t="shared" si="5"/>
        <v>0</v>
      </c>
      <c r="AB61" s="4">
        <f t="shared" si="6"/>
        <v>0</v>
      </c>
      <c r="AC61" s="4">
        <f t="shared" si="7"/>
        <v>0</v>
      </c>
      <c r="AD61" s="4">
        <f t="shared" si="8"/>
        <v>0</v>
      </c>
      <c r="AE61" s="4">
        <f t="shared" si="9"/>
        <v>0</v>
      </c>
      <c r="AF61" s="4">
        <f t="shared" si="10"/>
        <v>0</v>
      </c>
    </row>
    <row r="62" spans="1:32" x14ac:dyDescent="0.25">
      <c r="A62">
        <v>60</v>
      </c>
      <c r="B62">
        <f t="shared" si="1"/>
        <v>60</v>
      </c>
      <c r="C62" t="s">
        <v>234</v>
      </c>
      <c r="D62" t="s">
        <v>74</v>
      </c>
      <c r="E62">
        <v>9</v>
      </c>
      <c r="F62">
        <v>13</v>
      </c>
      <c r="G62">
        <v>0</v>
      </c>
      <c r="H62">
        <v>0</v>
      </c>
      <c r="I62" s="7">
        <v>10</v>
      </c>
      <c r="J62">
        <v>10</v>
      </c>
      <c r="K62">
        <v>0</v>
      </c>
      <c r="L62">
        <v>9</v>
      </c>
      <c r="M62">
        <v>8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Y62" s="4">
        <f t="shared" si="3"/>
        <v>0</v>
      </c>
      <c r="Z62" s="4">
        <f t="shared" si="4"/>
        <v>0</v>
      </c>
      <c r="AA62" s="4">
        <f t="shared" si="5"/>
        <v>0</v>
      </c>
      <c r="AB62" s="4">
        <f t="shared" si="6"/>
        <v>0</v>
      </c>
      <c r="AC62" s="4">
        <f t="shared" si="7"/>
        <v>0</v>
      </c>
      <c r="AD62" s="4">
        <f t="shared" si="8"/>
        <v>0</v>
      </c>
      <c r="AE62" s="4">
        <f t="shared" si="9"/>
        <v>0</v>
      </c>
      <c r="AF62" s="4">
        <f t="shared" si="10"/>
        <v>0</v>
      </c>
    </row>
    <row r="63" spans="1:32" x14ac:dyDescent="0.25">
      <c r="A63">
        <v>62</v>
      </c>
      <c r="B63">
        <f t="shared" si="1"/>
        <v>60</v>
      </c>
      <c r="C63" t="s">
        <v>251</v>
      </c>
      <c r="D63" t="s">
        <v>115</v>
      </c>
      <c r="E63">
        <v>0</v>
      </c>
      <c r="F63">
        <v>0</v>
      </c>
      <c r="G63">
        <v>0</v>
      </c>
      <c r="H63">
        <v>0</v>
      </c>
      <c r="I63">
        <v>2</v>
      </c>
      <c r="J63">
        <v>0</v>
      </c>
      <c r="K63" s="2">
        <v>9</v>
      </c>
      <c r="L63">
        <v>5</v>
      </c>
      <c r="M63">
        <v>8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Y63" s="4">
        <f t="shared" si="3"/>
        <v>0</v>
      </c>
      <c r="Z63" s="4">
        <f t="shared" si="4"/>
        <v>0</v>
      </c>
      <c r="AA63" s="4">
        <f t="shared" si="5"/>
        <v>0</v>
      </c>
      <c r="AB63" s="4">
        <f t="shared" si="6"/>
        <v>0</v>
      </c>
      <c r="AC63" s="4">
        <f t="shared" si="7"/>
        <v>0</v>
      </c>
      <c r="AD63" s="4">
        <f t="shared" si="8"/>
        <v>0</v>
      </c>
      <c r="AE63" s="4">
        <f t="shared" si="9"/>
        <v>0</v>
      </c>
      <c r="AF63" s="4">
        <f t="shared" si="10"/>
        <v>0</v>
      </c>
    </row>
    <row r="64" spans="1:32" x14ac:dyDescent="0.25">
      <c r="A64">
        <v>64</v>
      </c>
      <c r="B64">
        <f t="shared" si="1"/>
        <v>64</v>
      </c>
      <c r="C64" t="s">
        <v>209</v>
      </c>
      <c r="D64" t="s">
        <v>74</v>
      </c>
      <c r="E64">
        <v>10</v>
      </c>
      <c r="F64">
        <v>13</v>
      </c>
      <c r="G64">
        <v>11</v>
      </c>
      <c r="H64">
        <v>12</v>
      </c>
      <c r="I64">
        <v>8</v>
      </c>
      <c r="J64">
        <v>8</v>
      </c>
      <c r="K64">
        <v>7</v>
      </c>
      <c r="L64">
        <v>9</v>
      </c>
      <c r="M64">
        <v>7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Y64" s="4">
        <f t="shared" si="3"/>
        <v>0</v>
      </c>
      <c r="Z64" s="4">
        <f t="shared" si="4"/>
        <v>0</v>
      </c>
      <c r="AA64" s="4">
        <f t="shared" si="5"/>
        <v>0</v>
      </c>
      <c r="AB64" s="4">
        <f t="shared" si="6"/>
        <v>0</v>
      </c>
      <c r="AC64" s="4">
        <f t="shared" si="7"/>
        <v>0</v>
      </c>
      <c r="AD64" s="4">
        <f t="shared" si="8"/>
        <v>0</v>
      </c>
      <c r="AE64" s="4">
        <f t="shared" si="9"/>
        <v>0</v>
      </c>
      <c r="AF64" s="4">
        <f t="shared" si="10"/>
        <v>0</v>
      </c>
    </row>
    <row r="65" spans="1:32" x14ac:dyDescent="0.25">
      <c r="A65">
        <v>63</v>
      </c>
      <c r="B65">
        <f t="shared" si="1"/>
        <v>64</v>
      </c>
      <c r="C65" t="s">
        <v>212</v>
      </c>
      <c r="D65" s="8" t="s">
        <v>70</v>
      </c>
      <c r="E65">
        <v>9</v>
      </c>
      <c r="F65">
        <v>12</v>
      </c>
      <c r="G65" s="2">
        <v>12</v>
      </c>
      <c r="H65">
        <v>10</v>
      </c>
      <c r="I65">
        <v>6</v>
      </c>
      <c r="J65">
        <v>9</v>
      </c>
      <c r="K65">
        <v>4</v>
      </c>
      <c r="L65">
        <v>8</v>
      </c>
      <c r="M65">
        <v>7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Y65" s="4">
        <f t="shared" si="3"/>
        <v>0</v>
      </c>
      <c r="Z65" s="4">
        <f t="shared" si="4"/>
        <v>0</v>
      </c>
      <c r="AA65" s="4">
        <f t="shared" si="5"/>
        <v>0</v>
      </c>
      <c r="AB65" s="4">
        <f t="shared" si="6"/>
        <v>0</v>
      </c>
      <c r="AC65" s="4">
        <f t="shared" si="7"/>
        <v>0</v>
      </c>
      <c r="AD65" s="4">
        <f t="shared" si="8"/>
        <v>0</v>
      </c>
      <c r="AE65" s="4">
        <f t="shared" si="9"/>
        <v>0</v>
      </c>
      <c r="AF65" s="4">
        <f t="shared" si="10"/>
        <v>0</v>
      </c>
    </row>
    <row r="66" spans="1:32" x14ac:dyDescent="0.25">
      <c r="A66">
        <v>65</v>
      </c>
      <c r="B66">
        <f t="shared" si="1"/>
        <v>64</v>
      </c>
      <c r="C66" t="s">
        <v>232</v>
      </c>
      <c r="D66" t="s">
        <v>74</v>
      </c>
      <c r="E66">
        <v>10</v>
      </c>
      <c r="F66">
        <v>9</v>
      </c>
      <c r="G66">
        <v>10</v>
      </c>
      <c r="H66">
        <v>6</v>
      </c>
      <c r="I66">
        <v>9</v>
      </c>
      <c r="J66" s="2">
        <v>11</v>
      </c>
      <c r="K66">
        <v>4</v>
      </c>
      <c r="L66">
        <v>0</v>
      </c>
      <c r="M66">
        <v>7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Y66" s="4">
        <f t="shared" si="3"/>
        <v>0</v>
      </c>
      <c r="Z66" s="4">
        <f t="shared" si="4"/>
        <v>0</v>
      </c>
      <c r="AA66" s="4">
        <f t="shared" si="5"/>
        <v>0</v>
      </c>
      <c r="AB66" s="4">
        <f t="shared" si="6"/>
        <v>0</v>
      </c>
      <c r="AC66" s="4">
        <f t="shared" si="7"/>
        <v>0</v>
      </c>
      <c r="AD66" s="4">
        <f t="shared" si="8"/>
        <v>0</v>
      </c>
      <c r="AE66" s="4">
        <f t="shared" si="9"/>
        <v>0</v>
      </c>
      <c r="AF66" s="4">
        <f t="shared" si="10"/>
        <v>0</v>
      </c>
    </row>
    <row r="67" spans="1:32" x14ac:dyDescent="0.25">
      <c r="A67">
        <v>85</v>
      </c>
      <c r="B67">
        <f t="shared" ref="B67:B117" si="11">IF(M67=M66,B66,A67)</f>
        <v>85</v>
      </c>
      <c r="C67" t="s">
        <v>283</v>
      </c>
      <c r="D67" t="s">
        <v>113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6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Y67" s="4">
        <f t="shared" si="3"/>
        <v>0</v>
      </c>
      <c r="Z67" s="4">
        <f t="shared" si="4"/>
        <v>0</v>
      </c>
      <c r="AA67" s="4">
        <f t="shared" si="5"/>
        <v>0</v>
      </c>
      <c r="AB67" s="4">
        <f t="shared" si="6"/>
        <v>0</v>
      </c>
      <c r="AC67" s="4">
        <f t="shared" si="7"/>
        <v>0</v>
      </c>
      <c r="AD67" s="4">
        <f t="shared" si="8"/>
        <v>0</v>
      </c>
      <c r="AE67" s="4">
        <f t="shared" si="9"/>
        <v>0</v>
      </c>
      <c r="AF67" s="4">
        <f t="shared" si="10"/>
        <v>0</v>
      </c>
    </row>
    <row r="68" spans="1:32" x14ac:dyDescent="0.25">
      <c r="A68">
        <v>92</v>
      </c>
      <c r="B68">
        <f t="shared" si="11"/>
        <v>92</v>
      </c>
      <c r="C68" t="s">
        <v>257</v>
      </c>
      <c r="D68" t="s">
        <v>115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8</v>
      </c>
      <c r="L68" s="2">
        <v>10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Y68" s="4">
        <f t="shared" ref="Y68:Y117" si="12">Y67+IF(AND($D68=Y$1,SUM($V68)&gt;0),1,0)</f>
        <v>0</v>
      </c>
      <c r="Z68" s="4">
        <f t="shared" ref="Z68:Z117" si="13">Z67+IF(AND($D68=Z$1,SUM($V68)&gt;0),1,0)</f>
        <v>0</v>
      </c>
      <c r="AA68" s="4">
        <f t="shared" ref="AA68:AA117" si="14">AA67+IF(AND($D68=AA$1,SUM($V68)&gt;0),1,0)</f>
        <v>0</v>
      </c>
      <c r="AB68" s="4">
        <f t="shared" ref="AB68:AB117" si="15">AB67+IF(AND($D68=AB$1,SUM($V68)&gt;0),1,0)</f>
        <v>0</v>
      </c>
      <c r="AC68" s="4">
        <f t="shared" ref="AC68:AC117" si="16">AC67+IF(AND($D68=AC$1,SUM($V68)&gt;0),1,0)</f>
        <v>0</v>
      </c>
      <c r="AD68" s="4">
        <f t="shared" ref="AD68:AD117" si="17">AD67+IF(AND($D68=AD$1,SUM($V68)&gt;0),1,0)</f>
        <v>0</v>
      </c>
      <c r="AE68" s="4">
        <f t="shared" ref="AE68:AE117" si="18">AE67+IF(AND($D68=AE$1,SUM($V68)&gt;0),1,0)</f>
        <v>0</v>
      </c>
      <c r="AF68" s="4">
        <f t="shared" ref="AF68:AF117" si="19">AF67+IF(AND($D68=AF$1,SUM($V68)&gt;0),1,0)</f>
        <v>0</v>
      </c>
    </row>
    <row r="69" spans="1:32" x14ac:dyDescent="0.25">
      <c r="A69">
        <v>69</v>
      </c>
      <c r="B69">
        <f t="shared" si="11"/>
        <v>92</v>
      </c>
      <c r="C69" t="s">
        <v>258</v>
      </c>
      <c r="D69" t="s">
        <v>70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8</v>
      </c>
      <c r="L69">
        <v>8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Y69" s="4">
        <f t="shared" si="12"/>
        <v>0</v>
      </c>
      <c r="Z69" s="4">
        <f t="shared" si="13"/>
        <v>0</v>
      </c>
      <c r="AA69" s="4">
        <f t="shared" si="14"/>
        <v>0</v>
      </c>
      <c r="AB69" s="4">
        <f t="shared" si="15"/>
        <v>0</v>
      </c>
      <c r="AC69" s="4">
        <f t="shared" si="16"/>
        <v>0</v>
      </c>
      <c r="AD69" s="4">
        <f t="shared" si="17"/>
        <v>0</v>
      </c>
      <c r="AE69" s="4">
        <f t="shared" si="18"/>
        <v>0</v>
      </c>
      <c r="AF69" s="4">
        <f t="shared" si="19"/>
        <v>0</v>
      </c>
    </row>
    <row r="70" spans="1:32" x14ac:dyDescent="0.25">
      <c r="A70">
        <v>79</v>
      </c>
      <c r="B70">
        <f t="shared" si="11"/>
        <v>92</v>
      </c>
      <c r="C70" t="s">
        <v>235</v>
      </c>
      <c r="D70" t="s">
        <v>70</v>
      </c>
      <c r="E70">
        <v>9</v>
      </c>
      <c r="F70">
        <v>10</v>
      </c>
      <c r="G70">
        <v>6</v>
      </c>
      <c r="H70">
        <v>11</v>
      </c>
      <c r="I70" s="1">
        <v>11</v>
      </c>
      <c r="J70">
        <v>8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Y70" s="4">
        <f t="shared" si="12"/>
        <v>0</v>
      </c>
      <c r="Z70" s="4">
        <f t="shared" si="13"/>
        <v>0</v>
      </c>
      <c r="AA70" s="4">
        <f t="shared" si="14"/>
        <v>0</v>
      </c>
      <c r="AB70" s="4">
        <f t="shared" si="15"/>
        <v>0</v>
      </c>
      <c r="AC70" s="4">
        <f t="shared" si="16"/>
        <v>0</v>
      </c>
      <c r="AD70" s="4">
        <f t="shared" si="17"/>
        <v>0</v>
      </c>
      <c r="AE70" s="4">
        <f t="shared" si="18"/>
        <v>0</v>
      </c>
      <c r="AF70" s="4">
        <f t="shared" si="19"/>
        <v>0</v>
      </c>
    </row>
    <row r="71" spans="1:32" x14ac:dyDescent="0.25">
      <c r="A71">
        <v>90</v>
      </c>
      <c r="B71">
        <f t="shared" si="11"/>
        <v>92</v>
      </c>
      <c r="C71" t="s">
        <v>239</v>
      </c>
      <c r="D71" t="s">
        <v>72</v>
      </c>
      <c r="E71">
        <v>7</v>
      </c>
      <c r="F71" s="1">
        <v>15</v>
      </c>
      <c r="G71">
        <v>9</v>
      </c>
      <c r="H71">
        <v>0</v>
      </c>
      <c r="I71">
        <v>9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Y71" s="4">
        <f t="shared" si="12"/>
        <v>0</v>
      </c>
      <c r="Z71" s="4">
        <f t="shared" si="13"/>
        <v>0</v>
      </c>
      <c r="AA71" s="4">
        <f t="shared" si="14"/>
        <v>0</v>
      </c>
      <c r="AB71" s="4">
        <f t="shared" si="15"/>
        <v>0</v>
      </c>
      <c r="AC71" s="4">
        <f t="shared" si="16"/>
        <v>0</v>
      </c>
      <c r="AD71" s="4">
        <f t="shared" si="17"/>
        <v>0</v>
      </c>
      <c r="AE71" s="4">
        <f t="shared" si="18"/>
        <v>0</v>
      </c>
      <c r="AF71" s="4">
        <f t="shared" si="19"/>
        <v>0</v>
      </c>
    </row>
    <row r="72" spans="1:32" x14ac:dyDescent="0.25">
      <c r="A72">
        <v>67</v>
      </c>
      <c r="B72">
        <f t="shared" si="11"/>
        <v>92</v>
      </c>
      <c r="C72" t="s">
        <v>243</v>
      </c>
      <c r="D72" t="s">
        <v>74</v>
      </c>
      <c r="E72">
        <v>9</v>
      </c>
      <c r="F72">
        <v>13</v>
      </c>
      <c r="G72">
        <v>0</v>
      </c>
      <c r="H72">
        <v>6</v>
      </c>
      <c r="I72">
        <v>8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Y72" s="4">
        <f t="shared" si="12"/>
        <v>0</v>
      </c>
      <c r="Z72" s="4">
        <f t="shared" si="13"/>
        <v>0</v>
      </c>
      <c r="AA72" s="4">
        <f t="shared" si="14"/>
        <v>0</v>
      </c>
      <c r="AB72" s="4">
        <f t="shared" si="15"/>
        <v>0</v>
      </c>
      <c r="AC72" s="4">
        <f t="shared" si="16"/>
        <v>0</v>
      </c>
      <c r="AD72" s="4">
        <f t="shared" si="17"/>
        <v>0</v>
      </c>
      <c r="AE72" s="4">
        <f t="shared" si="18"/>
        <v>0</v>
      </c>
      <c r="AF72" s="4">
        <f t="shared" si="19"/>
        <v>0</v>
      </c>
    </row>
    <row r="73" spans="1:32" x14ac:dyDescent="0.25">
      <c r="A73">
        <v>70</v>
      </c>
      <c r="B73">
        <f t="shared" si="11"/>
        <v>92</v>
      </c>
      <c r="C73" t="s">
        <v>233</v>
      </c>
      <c r="D73" t="s">
        <v>75</v>
      </c>
      <c r="E73" s="2">
        <v>11</v>
      </c>
      <c r="F73">
        <v>11</v>
      </c>
      <c r="G73">
        <v>11</v>
      </c>
      <c r="H73">
        <v>8</v>
      </c>
      <c r="I73">
        <v>7</v>
      </c>
      <c r="J73">
        <v>9</v>
      </c>
      <c r="K73" s="2">
        <v>9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Y73" s="4">
        <f t="shared" si="12"/>
        <v>0</v>
      </c>
      <c r="Z73" s="4">
        <f t="shared" si="13"/>
        <v>0</v>
      </c>
      <c r="AA73" s="4">
        <f t="shared" si="14"/>
        <v>0</v>
      </c>
      <c r="AB73" s="4">
        <f t="shared" si="15"/>
        <v>0</v>
      </c>
      <c r="AC73" s="4">
        <f t="shared" si="16"/>
        <v>0</v>
      </c>
      <c r="AD73" s="4">
        <f t="shared" si="17"/>
        <v>0</v>
      </c>
      <c r="AE73" s="4">
        <f t="shared" si="18"/>
        <v>0</v>
      </c>
      <c r="AF73" s="4">
        <f t="shared" si="19"/>
        <v>0</v>
      </c>
    </row>
    <row r="74" spans="1:32" x14ac:dyDescent="0.25">
      <c r="A74">
        <v>73</v>
      </c>
      <c r="B74">
        <f t="shared" si="11"/>
        <v>92</v>
      </c>
      <c r="C74" t="s">
        <v>260</v>
      </c>
      <c r="D74" t="s">
        <v>70</v>
      </c>
      <c r="E74" s="2">
        <v>11</v>
      </c>
      <c r="F74">
        <v>0</v>
      </c>
      <c r="G74">
        <v>0</v>
      </c>
      <c r="H74">
        <v>0</v>
      </c>
      <c r="I74">
        <v>1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Y74" s="4">
        <f t="shared" si="12"/>
        <v>0</v>
      </c>
      <c r="Z74" s="4">
        <f t="shared" si="13"/>
        <v>0</v>
      </c>
      <c r="AA74" s="4">
        <f t="shared" si="14"/>
        <v>0</v>
      </c>
      <c r="AB74" s="4">
        <f t="shared" si="15"/>
        <v>0</v>
      </c>
      <c r="AC74" s="4">
        <f t="shared" si="16"/>
        <v>0</v>
      </c>
      <c r="AD74" s="4">
        <f t="shared" si="17"/>
        <v>0</v>
      </c>
      <c r="AE74" s="4">
        <f t="shared" si="18"/>
        <v>0</v>
      </c>
      <c r="AF74" s="4">
        <f t="shared" si="19"/>
        <v>0</v>
      </c>
    </row>
    <row r="75" spans="1:32" x14ac:dyDescent="0.25">
      <c r="A75">
        <v>74</v>
      </c>
      <c r="B75">
        <f t="shared" si="11"/>
        <v>92</v>
      </c>
      <c r="C75" t="s">
        <v>247</v>
      </c>
      <c r="D75" t="s">
        <v>75</v>
      </c>
      <c r="E75">
        <v>8</v>
      </c>
      <c r="F75">
        <v>0</v>
      </c>
      <c r="G75">
        <v>0</v>
      </c>
      <c r="H75">
        <v>0</v>
      </c>
      <c r="I75">
        <v>0</v>
      </c>
      <c r="J75">
        <v>10</v>
      </c>
      <c r="K75" s="2">
        <v>9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Y75" s="4">
        <f t="shared" si="12"/>
        <v>0</v>
      </c>
      <c r="Z75" s="4">
        <f t="shared" si="13"/>
        <v>0</v>
      </c>
      <c r="AA75" s="4">
        <f t="shared" si="14"/>
        <v>0</v>
      </c>
      <c r="AB75" s="4">
        <f t="shared" si="15"/>
        <v>0</v>
      </c>
      <c r="AC75" s="4">
        <f t="shared" si="16"/>
        <v>0</v>
      </c>
      <c r="AD75" s="4">
        <f t="shared" si="17"/>
        <v>0</v>
      </c>
      <c r="AE75" s="4">
        <f t="shared" si="18"/>
        <v>0</v>
      </c>
      <c r="AF75" s="4">
        <f t="shared" si="19"/>
        <v>0</v>
      </c>
    </row>
    <row r="76" spans="1:32" x14ac:dyDescent="0.25">
      <c r="A76">
        <v>76</v>
      </c>
      <c r="B76">
        <f t="shared" si="11"/>
        <v>92</v>
      </c>
      <c r="C76" t="s">
        <v>242</v>
      </c>
      <c r="D76" t="s">
        <v>75</v>
      </c>
      <c r="E76">
        <v>9</v>
      </c>
      <c r="F76">
        <v>10</v>
      </c>
      <c r="G76">
        <v>9</v>
      </c>
      <c r="H76">
        <v>0</v>
      </c>
      <c r="I76">
        <v>0</v>
      </c>
      <c r="J76">
        <v>0</v>
      </c>
      <c r="K76" s="2">
        <v>9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Y76" s="4">
        <f t="shared" si="12"/>
        <v>0</v>
      </c>
      <c r="Z76" s="4">
        <f t="shared" si="13"/>
        <v>0</v>
      </c>
      <c r="AA76" s="4">
        <f t="shared" si="14"/>
        <v>0</v>
      </c>
      <c r="AB76" s="4">
        <f t="shared" si="15"/>
        <v>0</v>
      </c>
      <c r="AC76" s="4">
        <f t="shared" si="16"/>
        <v>0</v>
      </c>
      <c r="AD76" s="4">
        <f t="shared" si="17"/>
        <v>0</v>
      </c>
      <c r="AE76" s="4">
        <f t="shared" si="18"/>
        <v>0</v>
      </c>
      <c r="AF76" s="4">
        <f t="shared" si="19"/>
        <v>0</v>
      </c>
    </row>
    <row r="77" spans="1:32" x14ac:dyDescent="0.25">
      <c r="A77">
        <v>77</v>
      </c>
      <c r="B77">
        <f t="shared" si="11"/>
        <v>92</v>
      </c>
      <c r="C77" t="s">
        <v>271</v>
      </c>
      <c r="D77" t="s">
        <v>75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 s="2">
        <v>9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Y77" s="4">
        <f t="shared" si="12"/>
        <v>0</v>
      </c>
      <c r="Z77" s="4">
        <f t="shared" si="13"/>
        <v>0</v>
      </c>
      <c r="AA77" s="4">
        <f t="shared" si="14"/>
        <v>0</v>
      </c>
      <c r="AB77" s="4">
        <f t="shared" si="15"/>
        <v>0</v>
      </c>
      <c r="AC77" s="4">
        <f t="shared" si="16"/>
        <v>0</v>
      </c>
      <c r="AD77" s="4">
        <f t="shared" si="17"/>
        <v>0</v>
      </c>
      <c r="AE77" s="4">
        <f t="shared" si="18"/>
        <v>0</v>
      </c>
      <c r="AF77" s="4">
        <f t="shared" si="19"/>
        <v>0</v>
      </c>
    </row>
    <row r="78" spans="1:32" x14ac:dyDescent="0.25">
      <c r="A78">
        <v>78</v>
      </c>
      <c r="B78">
        <f t="shared" si="11"/>
        <v>92</v>
      </c>
      <c r="C78" t="s">
        <v>240</v>
      </c>
      <c r="D78" t="s">
        <v>114</v>
      </c>
      <c r="E78">
        <v>0</v>
      </c>
      <c r="F78" s="7">
        <v>14</v>
      </c>
      <c r="G78">
        <v>8</v>
      </c>
      <c r="H78">
        <v>10</v>
      </c>
      <c r="I78">
        <v>0</v>
      </c>
      <c r="J78">
        <v>0</v>
      </c>
      <c r="K78">
        <v>8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Y78" s="4">
        <f t="shared" si="12"/>
        <v>0</v>
      </c>
      <c r="Z78" s="4">
        <f t="shared" si="13"/>
        <v>0</v>
      </c>
      <c r="AA78" s="4">
        <f t="shared" si="14"/>
        <v>0</v>
      </c>
      <c r="AB78" s="4">
        <f t="shared" si="15"/>
        <v>0</v>
      </c>
      <c r="AC78" s="4">
        <f t="shared" si="16"/>
        <v>0</v>
      </c>
      <c r="AD78" s="4">
        <f t="shared" si="17"/>
        <v>0</v>
      </c>
      <c r="AE78" s="4">
        <f t="shared" si="18"/>
        <v>0</v>
      </c>
      <c r="AF78" s="4">
        <f t="shared" si="19"/>
        <v>0</v>
      </c>
    </row>
    <row r="79" spans="1:32" x14ac:dyDescent="0.25">
      <c r="A79">
        <v>87</v>
      </c>
      <c r="B79">
        <f t="shared" si="11"/>
        <v>92</v>
      </c>
      <c r="C79" t="s">
        <v>277</v>
      </c>
      <c r="D79" t="s">
        <v>70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Y79" s="4">
        <f t="shared" si="12"/>
        <v>0</v>
      </c>
      <c r="Z79" s="4">
        <f t="shared" si="13"/>
        <v>0</v>
      </c>
      <c r="AA79" s="4">
        <f t="shared" si="14"/>
        <v>0</v>
      </c>
      <c r="AB79" s="4">
        <f t="shared" si="15"/>
        <v>0</v>
      </c>
      <c r="AC79" s="4">
        <f t="shared" si="16"/>
        <v>0</v>
      </c>
      <c r="AD79" s="4">
        <f t="shared" si="17"/>
        <v>0</v>
      </c>
      <c r="AE79" s="4">
        <f t="shared" si="18"/>
        <v>0</v>
      </c>
      <c r="AF79" s="4">
        <f t="shared" si="19"/>
        <v>0</v>
      </c>
    </row>
    <row r="80" spans="1:32" x14ac:dyDescent="0.25">
      <c r="A80">
        <v>68</v>
      </c>
      <c r="B80">
        <f t="shared" si="11"/>
        <v>92</v>
      </c>
      <c r="C80" t="s">
        <v>281</v>
      </c>
      <c r="D80" t="s">
        <v>113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7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Y80" s="4">
        <f t="shared" si="12"/>
        <v>0</v>
      </c>
      <c r="Z80" s="4">
        <f t="shared" si="13"/>
        <v>0</v>
      </c>
      <c r="AA80" s="4">
        <f t="shared" si="14"/>
        <v>0</v>
      </c>
      <c r="AB80" s="4">
        <f t="shared" si="15"/>
        <v>0</v>
      </c>
      <c r="AC80" s="4">
        <f t="shared" si="16"/>
        <v>0</v>
      </c>
      <c r="AD80" s="4">
        <f t="shared" si="17"/>
        <v>0</v>
      </c>
      <c r="AE80" s="4">
        <f t="shared" si="18"/>
        <v>0</v>
      </c>
      <c r="AF80" s="4">
        <f t="shared" si="19"/>
        <v>0</v>
      </c>
    </row>
    <row r="81" spans="1:32" x14ac:dyDescent="0.25">
      <c r="A81">
        <v>82</v>
      </c>
      <c r="B81">
        <f t="shared" si="11"/>
        <v>92</v>
      </c>
      <c r="C81" t="s">
        <v>250</v>
      </c>
      <c r="D81" t="s">
        <v>74</v>
      </c>
      <c r="E81">
        <v>9</v>
      </c>
      <c r="F81">
        <v>0</v>
      </c>
      <c r="G81">
        <v>0</v>
      </c>
      <c r="H81">
        <v>0</v>
      </c>
      <c r="I81">
        <v>0</v>
      </c>
      <c r="J81">
        <v>10</v>
      </c>
      <c r="K81">
        <v>5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Y81" s="4">
        <f t="shared" si="12"/>
        <v>0</v>
      </c>
      <c r="Z81" s="4">
        <f t="shared" si="13"/>
        <v>0</v>
      </c>
      <c r="AA81" s="4">
        <f t="shared" si="14"/>
        <v>0</v>
      </c>
      <c r="AB81" s="4">
        <f t="shared" si="15"/>
        <v>0</v>
      </c>
      <c r="AC81" s="4">
        <f t="shared" si="16"/>
        <v>0</v>
      </c>
      <c r="AD81" s="4">
        <f t="shared" si="17"/>
        <v>0</v>
      </c>
      <c r="AE81" s="4">
        <f t="shared" si="18"/>
        <v>0</v>
      </c>
      <c r="AF81" s="4">
        <f t="shared" si="19"/>
        <v>0</v>
      </c>
    </row>
    <row r="82" spans="1:32" x14ac:dyDescent="0.25">
      <c r="A82">
        <v>84</v>
      </c>
      <c r="B82">
        <f t="shared" si="11"/>
        <v>92</v>
      </c>
      <c r="C82" t="s">
        <v>267</v>
      </c>
      <c r="D82" t="s">
        <v>113</v>
      </c>
      <c r="E82">
        <v>0</v>
      </c>
      <c r="F82">
        <v>0</v>
      </c>
      <c r="G82">
        <v>0</v>
      </c>
      <c r="H82">
        <v>0</v>
      </c>
      <c r="I82">
        <v>0</v>
      </c>
      <c r="J82">
        <v>10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Y82" s="4">
        <f t="shared" si="12"/>
        <v>0</v>
      </c>
      <c r="Z82" s="4">
        <f t="shared" si="13"/>
        <v>0</v>
      </c>
      <c r="AA82" s="4">
        <f t="shared" si="14"/>
        <v>0</v>
      </c>
      <c r="AB82" s="4">
        <f t="shared" si="15"/>
        <v>0</v>
      </c>
      <c r="AC82" s="4">
        <f t="shared" si="16"/>
        <v>0</v>
      </c>
      <c r="AD82" s="4">
        <f t="shared" si="17"/>
        <v>0</v>
      </c>
      <c r="AE82" s="4">
        <f t="shared" si="18"/>
        <v>0</v>
      </c>
      <c r="AF82" s="4">
        <f t="shared" si="19"/>
        <v>0</v>
      </c>
    </row>
    <row r="83" spans="1:32" x14ac:dyDescent="0.25">
      <c r="A83">
        <v>86</v>
      </c>
      <c r="B83">
        <f t="shared" si="11"/>
        <v>92</v>
      </c>
      <c r="C83" t="s">
        <v>241</v>
      </c>
      <c r="D83" t="s">
        <v>113</v>
      </c>
      <c r="E83">
        <v>9</v>
      </c>
      <c r="F83">
        <v>10</v>
      </c>
      <c r="G83">
        <v>10</v>
      </c>
      <c r="H83">
        <v>9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Y83" s="4">
        <f t="shared" si="12"/>
        <v>0</v>
      </c>
      <c r="Z83" s="4">
        <f t="shared" si="13"/>
        <v>0</v>
      </c>
      <c r="AA83" s="4">
        <f t="shared" si="14"/>
        <v>0</v>
      </c>
      <c r="AB83" s="4">
        <f t="shared" si="15"/>
        <v>0</v>
      </c>
      <c r="AC83" s="4">
        <f t="shared" si="16"/>
        <v>0</v>
      </c>
      <c r="AD83" s="4">
        <f t="shared" si="17"/>
        <v>0</v>
      </c>
      <c r="AE83" s="4">
        <f t="shared" si="18"/>
        <v>0</v>
      </c>
      <c r="AF83" s="4">
        <f t="shared" si="19"/>
        <v>0</v>
      </c>
    </row>
    <row r="84" spans="1:32" x14ac:dyDescent="0.25">
      <c r="A84">
        <v>91</v>
      </c>
      <c r="B84">
        <f t="shared" si="11"/>
        <v>92</v>
      </c>
      <c r="C84" t="s">
        <v>244</v>
      </c>
      <c r="D84" t="s">
        <v>72</v>
      </c>
      <c r="E84">
        <v>8</v>
      </c>
      <c r="F84">
        <v>13</v>
      </c>
      <c r="G84" s="2">
        <v>12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Y84" s="4">
        <f t="shared" si="12"/>
        <v>0</v>
      </c>
      <c r="Z84" s="4">
        <f t="shared" si="13"/>
        <v>0</v>
      </c>
      <c r="AA84" s="4">
        <f t="shared" si="14"/>
        <v>0</v>
      </c>
      <c r="AB84" s="4">
        <f t="shared" si="15"/>
        <v>0</v>
      </c>
      <c r="AC84" s="4">
        <f t="shared" si="16"/>
        <v>0</v>
      </c>
      <c r="AD84" s="4">
        <f t="shared" si="17"/>
        <v>0</v>
      </c>
      <c r="AE84" s="4">
        <f t="shared" si="18"/>
        <v>0</v>
      </c>
      <c r="AF84" s="4">
        <f t="shared" si="19"/>
        <v>0</v>
      </c>
    </row>
    <row r="85" spans="1:32" x14ac:dyDescent="0.25">
      <c r="A85">
        <v>75</v>
      </c>
      <c r="B85">
        <f t="shared" si="11"/>
        <v>92</v>
      </c>
      <c r="C85" t="s">
        <v>256</v>
      </c>
      <c r="D85" t="s">
        <v>71</v>
      </c>
      <c r="E85">
        <v>0</v>
      </c>
      <c r="F85">
        <v>10</v>
      </c>
      <c r="G85">
        <v>10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Y85" s="4">
        <f t="shared" si="12"/>
        <v>0</v>
      </c>
      <c r="Z85" s="4">
        <f t="shared" si="13"/>
        <v>0</v>
      </c>
      <c r="AA85" s="4">
        <f t="shared" si="14"/>
        <v>0</v>
      </c>
      <c r="AB85" s="4">
        <f t="shared" si="15"/>
        <v>0</v>
      </c>
      <c r="AC85" s="4">
        <f t="shared" si="16"/>
        <v>0</v>
      </c>
      <c r="AD85" s="4">
        <f t="shared" si="17"/>
        <v>0</v>
      </c>
      <c r="AE85" s="4">
        <f t="shared" si="18"/>
        <v>0</v>
      </c>
      <c r="AF85" s="4">
        <f t="shared" si="19"/>
        <v>0</v>
      </c>
    </row>
    <row r="86" spans="1:32" x14ac:dyDescent="0.25">
      <c r="A86">
        <v>66</v>
      </c>
      <c r="B86">
        <f t="shared" si="11"/>
        <v>92</v>
      </c>
      <c r="C86" t="s">
        <v>266</v>
      </c>
      <c r="D86" t="s">
        <v>71</v>
      </c>
      <c r="E86">
        <v>1</v>
      </c>
      <c r="F86">
        <v>0</v>
      </c>
      <c r="G86">
        <v>9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Y86" s="4">
        <f t="shared" si="12"/>
        <v>0</v>
      </c>
      <c r="Z86" s="4">
        <f t="shared" si="13"/>
        <v>0</v>
      </c>
      <c r="AA86" s="4">
        <f t="shared" si="14"/>
        <v>0</v>
      </c>
      <c r="AB86" s="4">
        <f t="shared" si="15"/>
        <v>0</v>
      </c>
      <c r="AC86" s="4">
        <f t="shared" si="16"/>
        <v>0</v>
      </c>
      <c r="AD86" s="4">
        <f t="shared" si="17"/>
        <v>0</v>
      </c>
      <c r="AE86" s="4">
        <f t="shared" si="18"/>
        <v>0</v>
      </c>
      <c r="AF86" s="4">
        <f t="shared" si="19"/>
        <v>0</v>
      </c>
    </row>
    <row r="87" spans="1:32" x14ac:dyDescent="0.25">
      <c r="A87">
        <v>71</v>
      </c>
      <c r="B87">
        <f t="shared" si="11"/>
        <v>92</v>
      </c>
      <c r="C87" t="s">
        <v>246</v>
      </c>
      <c r="D87" t="s">
        <v>115</v>
      </c>
      <c r="E87">
        <v>9</v>
      </c>
      <c r="F87">
        <v>12</v>
      </c>
      <c r="G87">
        <v>7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Y87" s="4">
        <f t="shared" si="12"/>
        <v>0</v>
      </c>
      <c r="Z87" s="4">
        <f t="shared" si="13"/>
        <v>0</v>
      </c>
      <c r="AA87" s="4">
        <f t="shared" si="14"/>
        <v>0</v>
      </c>
      <c r="AB87" s="4">
        <f t="shared" si="15"/>
        <v>0</v>
      </c>
      <c r="AC87" s="4">
        <f t="shared" si="16"/>
        <v>0</v>
      </c>
      <c r="AD87" s="4">
        <f t="shared" si="17"/>
        <v>0</v>
      </c>
      <c r="AE87" s="4">
        <f t="shared" si="18"/>
        <v>0</v>
      </c>
      <c r="AF87" s="4">
        <f t="shared" si="19"/>
        <v>0</v>
      </c>
    </row>
    <row r="88" spans="1:32" x14ac:dyDescent="0.25">
      <c r="A88">
        <v>72</v>
      </c>
      <c r="B88">
        <f t="shared" si="11"/>
        <v>92</v>
      </c>
      <c r="C88" t="s">
        <v>253</v>
      </c>
      <c r="D88" t="s">
        <v>75</v>
      </c>
      <c r="E88">
        <v>8</v>
      </c>
      <c r="F88">
        <v>13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Y88" s="4">
        <f t="shared" si="12"/>
        <v>0</v>
      </c>
      <c r="Z88" s="4">
        <f t="shared" si="13"/>
        <v>0</v>
      </c>
      <c r="AA88" s="4">
        <f t="shared" si="14"/>
        <v>0</v>
      </c>
      <c r="AB88" s="4">
        <f t="shared" si="15"/>
        <v>0</v>
      </c>
      <c r="AC88" s="4">
        <f t="shared" si="16"/>
        <v>0</v>
      </c>
      <c r="AD88" s="4">
        <f t="shared" si="17"/>
        <v>0</v>
      </c>
      <c r="AE88" s="4">
        <f t="shared" si="18"/>
        <v>0</v>
      </c>
      <c r="AF88" s="4">
        <f t="shared" si="19"/>
        <v>0</v>
      </c>
    </row>
    <row r="89" spans="1:32" x14ac:dyDescent="0.25">
      <c r="A89">
        <v>80</v>
      </c>
      <c r="B89">
        <f t="shared" si="11"/>
        <v>92</v>
      </c>
      <c r="C89" t="s">
        <v>255</v>
      </c>
      <c r="D89" t="s">
        <v>74</v>
      </c>
      <c r="E89">
        <v>8</v>
      </c>
      <c r="F89">
        <v>12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Y89" s="4">
        <f t="shared" si="12"/>
        <v>0</v>
      </c>
      <c r="Z89" s="4">
        <f t="shared" si="13"/>
        <v>0</v>
      </c>
      <c r="AA89" s="4">
        <f t="shared" si="14"/>
        <v>0</v>
      </c>
      <c r="AB89" s="4">
        <f t="shared" si="15"/>
        <v>0</v>
      </c>
      <c r="AC89" s="4">
        <f t="shared" si="16"/>
        <v>0</v>
      </c>
      <c r="AD89" s="4">
        <f t="shared" si="17"/>
        <v>0</v>
      </c>
      <c r="AE89" s="4">
        <f t="shared" si="18"/>
        <v>0</v>
      </c>
      <c r="AF89" s="4">
        <f t="shared" si="19"/>
        <v>0</v>
      </c>
    </row>
    <row r="90" spans="1:32" x14ac:dyDescent="0.25">
      <c r="A90">
        <v>81</v>
      </c>
      <c r="B90">
        <f t="shared" si="11"/>
        <v>92</v>
      </c>
      <c r="C90" t="s">
        <v>252</v>
      </c>
      <c r="D90" t="s">
        <v>71</v>
      </c>
      <c r="E90" s="1">
        <v>12</v>
      </c>
      <c r="F90">
        <v>10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Y90" s="4">
        <f t="shared" si="12"/>
        <v>0</v>
      </c>
      <c r="Z90" s="4">
        <f t="shared" si="13"/>
        <v>0</v>
      </c>
      <c r="AA90" s="4">
        <f t="shared" si="14"/>
        <v>0</v>
      </c>
      <c r="AB90" s="4">
        <f t="shared" si="15"/>
        <v>0</v>
      </c>
      <c r="AC90" s="4">
        <f t="shared" si="16"/>
        <v>0</v>
      </c>
      <c r="AD90" s="4">
        <f t="shared" si="17"/>
        <v>0</v>
      </c>
      <c r="AE90" s="4">
        <f t="shared" si="18"/>
        <v>0</v>
      </c>
      <c r="AF90" s="4">
        <f t="shared" si="19"/>
        <v>0</v>
      </c>
    </row>
    <row r="91" spans="1:32" x14ac:dyDescent="0.25">
      <c r="A91">
        <v>83</v>
      </c>
      <c r="B91">
        <f t="shared" si="11"/>
        <v>92</v>
      </c>
      <c r="C91" t="s">
        <v>263</v>
      </c>
      <c r="D91" t="s">
        <v>115</v>
      </c>
      <c r="E91">
        <v>0</v>
      </c>
      <c r="F91">
        <v>10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Y91" s="4">
        <f t="shared" si="12"/>
        <v>0</v>
      </c>
      <c r="Z91" s="4">
        <f t="shared" si="13"/>
        <v>0</v>
      </c>
      <c r="AA91" s="4">
        <f t="shared" si="14"/>
        <v>0</v>
      </c>
      <c r="AB91" s="4">
        <f t="shared" si="15"/>
        <v>0</v>
      </c>
      <c r="AC91" s="4">
        <f t="shared" si="16"/>
        <v>0</v>
      </c>
      <c r="AD91" s="4">
        <f t="shared" si="17"/>
        <v>0</v>
      </c>
      <c r="AE91" s="4">
        <f t="shared" si="18"/>
        <v>0</v>
      </c>
      <c r="AF91" s="4">
        <f t="shared" si="19"/>
        <v>0</v>
      </c>
    </row>
    <row r="92" spans="1:32" x14ac:dyDescent="0.25">
      <c r="A92">
        <v>88</v>
      </c>
      <c r="B92">
        <f t="shared" si="11"/>
        <v>92</v>
      </c>
      <c r="C92" t="s">
        <v>254</v>
      </c>
      <c r="D92" t="s">
        <v>74</v>
      </c>
      <c r="E92" s="2">
        <v>11</v>
      </c>
      <c r="F92">
        <v>9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Y92" s="4">
        <f t="shared" si="12"/>
        <v>0</v>
      </c>
      <c r="Z92" s="4">
        <f t="shared" si="13"/>
        <v>0</v>
      </c>
      <c r="AA92" s="4">
        <f t="shared" si="14"/>
        <v>0</v>
      </c>
      <c r="AB92" s="4">
        <f t="shared" si="15"/>
        <v>0</v>
      </c>
      <c r="AC92" s="4">
        <f t="shared" si="16"/>
        <v>0</v>
      </c>
      <c r="AD92" s="4">
        <f t="shared" si="17"/>
        <v>0</v>
      </c>
      <c r="AE92" s="4">
        <f t="shared" si="18"/>
        <v>0</v>
      </c>
      <c r="AF92" s="4">
        <f t="shared" si="19"/>
        <v>0</v>
      </c>
    </row>
    <row r="93" spans="1:32" x14ac:dyDescent="0.25">
      <c r="A93">
        <v>89</v>
      </c>
      <c r="B93">
        <f t="shared" si="11"/>
        <v>92</v>
      </c>
      <c r="C93" t="s">
        <v>261</v>
      </c>
      <c r="D93" t="s">
        <v>72</v>
      </c>
      <c r="E93" s="2">
        <v>11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Y93" s="4">
        <f t="shared" si="12"/>
        <v>0</v>
      </c>
      <c r="Z93" s="4">
        <f t="shared" si="13"/>
        <v>0</v>
      </c>
      <c r="AA93" s="4">
        <f t="shared" si="14"/>
        <v>0</v>
      </c>
      <c r="AB93" s="4">
        <f t="shared" si="15"/>
        <v>0</v>
      </c>
      <c r="AC93" s="4">
        <f t="shared" si="16"/>
        <v>0</v>
      </c>
      <c r="AD93" s="4">
        <f t="shared" si="17"/>
        <v>0</v>
      </c>
      <c r="AE93" s="4">
        <f t="shared" si="18"/>
        <v>0</v>
      </c>
      <c r="AF93" s="4">
        <f t="shared" si="19"/>
        <v>0</v>
      </c>
    </row>
    <row r="94" spans="1:32" x14ac:dyDescent="0.25">
      <c r="A94">
        <v>90</v>
      </c>
      <c r="B94">
        <f t="shared" si="11"/>
        <v>92</v>
      </c>
      <c r="C94" t="s">
        <v>262</v>
      </c>
      <c r="D94" t="s">
        <v>113</v>
      </c>
      <c r="E94">
        <v>10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Y94" s="4">
        <f t="shared" si="12"/>
        <v>0</v>
      </c>
      <c r="Z94" s="4">
        <f t="shared" si="13"/>
        <v>0</v>
      </c>
      <c r="AA94" s="4">
        <f t="shared" si="14"/>
        <v>0</v>
      </c>
      <c r="AB94" s="4">
        <f t="shared" si="15"/>
        <v>0</v>
      </c>
      <c r="AC94" s="4">
        <f t="shared" si="16"/>
        <v>0</v>
      </c>
      <c r="AD94" s="4">
        <f t="shared" si="17"/>
        <v>0</v>
      </c>
      <c r="AE94" s="4">
        <f t="shared" si="18"/>
        <v>0</v>
      </c>
      <c r="AF94" s="4">
        <f t="shared" si="19"/>
        <v>0</v>
      </c>
    </row>
    <row r="95" spans="1:32" x14ac:dyDescent="0.25">
      <c r="A95">
        <v>91</v>
      </c>
      <c r="B95">
        <f t="shared" si="11"/>
        <v>92</v>
      </c>
      <c r="C95" t="s">
        <v>264</v>
      </c>
      <c r="D95" t="s">
        <v>75</v>
      </c>
      <c r="E95">
        <v>10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Y95" s="4">
        <f t="shared" si="12"/>
        <v>0</v>
      </c>
      <c r="Z95" s="4">
        <f t="shared" si="13"/>
        <v>0</v>
      </c>
      <c r="AA95" s="4">
        <f t="shared" si="14"/>
        <v>0</v>
      </c>
      <c r="AB95" s="4">
        <f t="shared" si="15"/>
        <v>0</v>
      </c>
      <c r="AC95" s="4">
        <f t="shared" si="16"/>
        <v>0</v>
      </c>
      <c r="AD95" s="4">
        <f t="shared" si="17"/>
        <v>0</v>
      </c>
      <c r="AE95" s="4">
        <f t="shared" si="18"/>
        <v>0</v>
      </c>
      <c r="AF95" s="4">
        <f t="shared" si="19"/>
        <v>0</v>
      </c>
    </row>
    <row r="96" spans="1:32" x14ac:dyDescent="0.25">
      <c r="A96">
        <v>92</v>
      </c>
      <c r="B96">
        <f t="shared" si="11"/>
        <v>92</v>
      </c>
      <c r="C96" t="s">
        <v>265</v>
      </c>
      <c r="D96" t="s">
        <v>72</v>
      </c>
      <c r="E96">
        <v>10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Y96" s="4">
        <f t="shared" si="12"/>
        <v>0</v>
      </c>
      <c r="Z96" s="4">
        <f t="shared" si="13"/>
        <v>0</v>
      </c>
      <c r="AA96" s="4">
        <f t="shared" si="14"/>
        <v>0</v>
      </c>
      <c r="AB96" s="4">
        <f t="shared" si="15"/>
        <v>0</v>
      </c>
      <c r="AC96" s="4">
        <f t="shared" si="16"/>
        <v>0</v>
      </c>
      <c r="AD96" s="4">
        <f t="shared" si="17"/>
        <v>0</v>
      </c>
      <c r="AE96" s="4">
        <f t="shared" si="18"/>
        <v>0</v>
      </c>
      <c r="AF96" s="4">
        <f t="shared" si="19"/>
        <v>0</v>
      </c>
    </row>
    <row r="97" spans="1:32" x14ac:dyDescent="0.25">
      <c r="A97">
        <v>93</v>
      </c>
      <c r="B97">
        <f t="shared" si="11"/>
        <v>92</v>
      </c>
      <c r="C97" t="s">
        <v>268</v>
      </c>
      <c r="D97" t="s">
        <v>72</v>
      </c>
      <c r="E97">
        <v>9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Y97" s="4">
        <f t="shared" si="12"/>
        <v>0</v>
      </c>
      <c r="Z97" s="4">
        <f t="shared" si="13"/>
        <v>0</v>
      </c>
      <c r="AA97" s="4">
        <f t="shared" si="14"/>
        <v>0</v>
      </c>
      <c r="AB97" s="4">
        <f t="shared" si="15"/>
        <v>0</v>
      </c>
      <c r="AC97" s="4">
        <f t="shared" si="16"/>
        <v>0</v>
      </c>
      <c r="AD97" s="4">
        <f t="shared" si="17"/>
        <v>0</v>
      </c>
      <c r="AE97" s="4">
        <f t="shared" si="18"/>
        <v>0</v>
      </c>
      <c r="AF97" s="4">
        <f t="shared" si="19"/>
        <v>0</v>
      </c>
    </row>
    <row r="98" spans="1:32" x14ac:dyDescent="0.25">
      <c r="A98">
        <v>94</v>
      </c>
      <c r="B98">
        <f t="shared" si="11"/>
        <v>92</v>
      </c>
      <c r="C98" t="s">
        <v>269</v>
      </c>
      <c r="D98" t="s">
        <v>113</v>
      </c>
      <c r="E98">
        <v>9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Y98" s="4">
        <f t="shared" si="12"/>
        <v>0</v>
      </c>
      <c r="Z98" s="4">
        <f t="shared" si="13"/>
        <v>0</v>
      </c>
      <c r="AA98" s="4">
        <f t="shared" si="14"/>
        <v>0</v>
      </c>
      <c r="AB98" s="4">
        <f t="shared" si="15"/>
        <v>0</v>
      </c>
      <c r="AC98" s="4">
        <f t="shared" si="16"/>
        <v>0</v>
      </c>
      <c r="AD98" s="4">
        <f t="shared" si="17"/>
        <v>0</v>
      </c>
      <c r="AE98" s="4">
        <f t="shared" si="18"/>
        <v>0</v>
      </c>
      <c r="AF98" s="4">
        <f t="shared" si="19"/>
        <v>0</v>
      </c>
    </row>
    <row r="99" spans="1:32" x14ac:dyDescent="0.25">
      <c r="A99">
        <v>95</v>
      </c>
      <c r="B99">
        <f t="shared" si="11"/>
        <v>92</v>
      </c>
      <c r="C99" t="s">
        <v>270</v>
      </c>
      <c r="D99" t="s">
        <v>74</v>
      </c>
      <c r="E99">
        <v>9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Y99" s="4">
        <f t="shared" si="12"/>
        <v>0</v>
      </c>
      <c r="Z99" s="4">
        <f t="shared" si="13"/>
        <v>0</v>
      </c>
      <c r="AA99" s="4">
        <f t="shared" si="14"/>
        <v>0</v>
      </c>
      <c r="AB99" s="4">
        <f t="shared" si="15"/>
        <v>0</v>
      </c>
      <c r="AC99" s="4">
        <f t="shared" si="16"/>
        <v>0</v>
      </c>
      <c r="AD99" s="4">
        <f t="shared" si="17"/>
        <v>0</v>
      </c>
      <c r="AE99" s="4">
        <f t="shared" si="18"/>
        <v>0</v>
      </c>
      <c r="AF99" s="4">
        <f t="shared" si="19"/>
        <v>0</v>
      </c>
    </row>
    <row r="100" spans="1:32" x14ac:dyDescent="0.25">
      <c r="A100">
        <v>96</v>
      </c>
      <c r="B100">
        <f t="shared" si="11"/>
        <v>92</v>
      </c>
      <c r="C100" t="s">
        <v>274</v>
      </c>
      <c r="D100" t="s">
        <v>74</v>
      </c>
      <c r="E100">
        <v>8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Y100" s="4">
        <f t="shared" si="12"/>
        <v>0</v>
      </c>
      <c r="Z100" s="4">
        <f t="shared" si="13"/>
        <v>0</v>
      </c>
      <c r="AA100" s="4">
        <f t="shared" si="14"/>
        <v>0</v>
      </c>
      <c r="AB100" s="4">
        <f t="shared" si="15"/>
        <v>0</v>
      </c>
      <c r="AC100" s="4">
        <f t="shared" si="16"/>
        <v>0</v>
      </c>
      <c r="AD100" s="4">
        <f t="shared" si="17"/>
        <v>0</v>
      </c>
      <c r="AE100" s="4">
        <f t="shared" si="18"/>
        <v>0</v>
      </c>
      <c r="AF100" s="4">
        <f t="shared" si="19"/>
        <v>0</v>
      </c>
    </row>
    <row r="101" spans="1:32" x14ac:dyDescent="0.25">
      <c r="A101">
        <v>97</v>
      </c>
      <c r="B101">
        <f t="shared" si="11"/>
        <v>92</v>
      </c>
      <c r="C101" t="s">
        <v>275</v>
      </c>
      <c r="D101" t="s">
        <v>75</v>
      </c>
      <c r="E101">
        <v>8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Y101" s="4">
        <f t="shared" si="12"/>
        <v>0</v>
      </c>
      <c r="Z101" s="4">
        <f t="shared" si="13"/>
        <v>0</v>
      </c>
      <c r="AA101" s="4">
        <f t="shared" si="14"/>
        <v>0</v>
      </c>
      <c r="AB101" s="4">
        <f t="shared" si="15"/>
        <v>0</v>
      </c>
      <c r="AC101" s="4">
        <f t="shared" si="16"/>
        <v>0</v>
      </c>
      <c r="AD101" s="4">
        <f t="shared" si="17"/>
        <v>0</v>
      </c>
      <c r="AE101" s="4">
        <f t="shared" si="18"/>
        <v>0</v>
      </c>
      <c r="AF101" s="4">
        <f t="shared" si="19"/>
        <v>0</v>
      </c>
    </row>
    <row r="102" spans="1:32" x14ac:dyDescent="0.25">
      <c r="A102">
        <v>98</v>
      </c>
      <c r="B102">
        <f t="shared" si="11"/>
        <v>92</v>
      </c>
      <c r="C102" t="s">
        <v>276</v>
      </c>
      <c r="D102" t="s">
        <v>75</v>
      </c>
      <c r="E102">
        <v>8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Y102" s="4">
        <f t="shared" si="12"/>
        <v>0</v>
      </c>
      <c r="Z102" s="4">
        <f t="shared" si="13"/>
        <v>0</v>
      </c>
      <c r="AA102" s="4">
        <f t="shared" si="14"/>
        <v>0</v>
      </c>
      <c r="AB102" s="4">
        <f t="shared" si="15"/>
        <v>0</v>
      </c>
      <c r="AC102" s="4">
        <f t="shared" si="16"/>
        <v>0</v>
      </c>
      <c r="AD102" s="4">
        <f t="shared" si="17"/>
        <v>0</v>
      </c>
      <c r="AE102" s="4">
        <f t="shared" si="18"/>
        <v>0</v>
      </c>
      <c r="AF102" s="4">
        <f t="shared" si="19"/>
        <v>0</v>
      </c>
    </row>
    <row r="103" spans="1:32" x14ac:dyDescent="0.25">
      <c r="A103">
        <v>99</v>
      </c>
      <c r="B103">
        <f t="shared" si="11"/>
        <v>92</v>
      </c>
      <c r="C103" t="s">
        <v>278</v>
      </c>
      <c r="D103" t="s">
        <v>71</v>
      </c>
      <c r="E103">
        <v>7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Y103" s="4">
        <f t="shared" si="12"/>
        <v>0</v>
      </c>
      <c r="Z103" s="4">
        <f t="shared" si="13"/>
        <v>0</v>
      </c>
      <c r="AA103" s="4">
        <f t="shared" si="14"/>
        <v>0</v>
      </c>
      <c r="AB103" s="4">
        <f t="shared" si="15"/>
        <v>0</v>
      </c>
      <c r="AC103" s="4">
        <f t="shared" si="16"/>
        <v>0</v>
      </c>
      <c r="AD103" s="4">
        <f t="shared" si="17"/>
        <v>0</v>
      </c>
      <c r="AE103" s="4">
        <f t="shared" si="18"/>
        <v>0</v>
      </c>
      <c r="AF103" s="4">
        <f t="shared" si="19"/>
        <v>0</v>
      </c>
    </row>
    <row r="104" spans="1:32" x14ac:dyDescent="0.25">
      <c r="A104">
        <v>100</v>
      </c>
      <c r="B104">
        <f t="shared" si="11"/>
        <v>92</v>
      </c>
      <c r="C104" t="s">
        <v>279</v>
      </c>
      <c r="D104" t="s">
        <v>72</v>
      </c>
      <c r="E104">
        <v>7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Y104" s="4">
        <f t="shared" si="12"/>
        <v>0</v>
      </c>
      <c r="Z104" s="4">
        <f t="shared" si="13"/>
        <v>0</v>
      </c>
      <c r="AA104" s="4">
        <f t="shared" si="14"/>
        <v>0</v>
      </c>
      <c r="AB104" s="4">
        <f t="shared" si="15"/>
        <v>0</v>
      </c>
      <c r="AC104" s="4">
        <f t="shared" si="16"/>
        <v>0</v>
      </c>
      <c r="AD104" s="4">
        <f t="shared" si="17"/>
        <v>0</v>
      </c>
      <c r="AE104" s="4">
        <f t="shared" si="18"/>
        <v>0</v>
      </c>
      <c r="AF104" s="4">
        <f t="shared" si="19"/>
        <v>0</v>
      </c>
    </row>
    <row r="105" spans="1:32" x14ac:dyDescent="0.25">
      <c r="A105">
        <v>101</v>
      </c>
      <c r="B105">
        <f t="shared" si="11"/>
        <v>92</v>
      </c>
      <c r="C105" t="s">
        <v>280</v>
      </c>
      <c r="D105" t="s">
        <v>114</v>
      </c>
      <c r="E105">
        <v>7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Y105" s="4">
        <f t="shared" si="12"/>
        <v>0</v>
      </c>
      <c r="Z105" s="4">
        <f t="shared" si="13"/>
        <v>0</v>
      </c>
      <c r="AA105" s="4">
        <f t="shared" si="14"/>
        <v>0</v>
      </c>
      <c r="AB105" s="4">
        <f t="shared" si="15"/>
        <v>0</v>
      </c>
      <c r="AC105" s="4">
        <f t="shared" si="16"/>
        <v>0</v>
      </c>
      <c r="AD105" s="4">
        <f t="shared" si="17"/>
        <v>0</v>
      </c>
      <c r="AE105" s="4">
        <f t="shared" si="18"/>
        <v>0</v>
      </c>
      <c r="AF105" s="4">
        <f t="shared" si="19"/>
        <v>0</v>
      </c>
    </row>
    <row r="106" spans="1:32" x14ac:dyDescent="0.25">
      <c r="A106">
        <v>102</v>
      </c>
      <c r="B106">
        <f t="shared" si="11"/>
        <v>92</v>
      </c>
      <c r="C106" t="s">
        <v>282</v>
      </c>
      <c r="D106" t="s">
        <v>74</v>
      </c>
      <c r="E106">
        <v>6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Y106" s="4">
        <f t="shared" si="12"/>
        <v>0</v>
      </c>
      <c r="Z106" s="4">
        <f t="shared" si="13"/>
        <v>0</v>
      </c>
      <c r="AA106" s="4">
        <f t="shared" si="14"/>
        <v>0</v>
      </c>
      <c r="AB106" s="4">
        <f t="shared" si="15"/>
        <v>0</v>
      </c>
      <c r="AC106" s="4">
        <f t="shared" si="16"/>
        <v>0</v>
      </c>
      <c r="AD106" s="4">
        <f t="shared" si="17"/>
        <v>0</v>
      </c>
      <c r="AE106" s="4">
        <f t="shared" si="18"/>
        <v>0</v>
      </c>
      <c r="AF106" s="4">
        <f t="shared" si="19"/>
        <v>0</v>
      </c>
    </row>
    <row r="107" spans="1:32" x14ac:dyDescent="0.25">
      <c r="A107">
        <v>103</v>
      </c>
      <c r="B107">
        <f t="shared" si="11"/>
        <v>92</v>
      </c>
      <c r="C107" t="s">
        <v>285</v>
      </c>
      <c r="D107" t="s">
        <v>74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Y107" s="4">
        <f t="shared" si="12"/>
        <v>0</v>
      </c>
      <c r="Z107" s="4">
        <f t="shared" si="13"/>
        <v>0</v>
      </c>
      <c r="AA107" s="4">
        <f t="shared" si="14"/>
        <v>0</v>
      </c>
      <c r="AB107" s="4">
        <f t="shared" si="15"/>
        <v>0</v>
      </c>
      <c r="AC107" s="4">
        <f t="shared" si="16"/>
        <v>0</v>
      </c>
      <c r="AD107" s="4">
        <f t="shared" si="17"/>
        <v>0</v>
      </c>
      <c r="AE107" s="4">
        <f t="shared" si="18"/>
        <v>0</v>
      </c>
      <c r="AF107" s="4">
        <f t="shared" si="19"/>
        <v>0</v>
      </c>
    </row>
    <row r="108" spans="1:32" x14ac:dyDescent="0.25">
      <c r="A108">
        <v>104</v>
      </c>
      <c r="B108">
        <f t="shared" si="11"/>
        <v>92</v>
      </c>
      <c r="C108" t="s">
        <v>286</v>
      </c>
      <c r="D108" t="s">
        <v>74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Y108" s="4">
        <f t="shared" si="12"/>
        <v>0</v>
      </c>
      <c r="Z108" s="4">
        <f t="shared" si="13"/>
        <v>0</v>
      </c>
      <c r="AA108" s="4">
        <f t="shared" si="14"/>
        <v>0</v>
      </c>
      <c r="AB108" s="4">
        <f t="shared" si="15"/>
        <v>0</v>
      </c>
      <c r="AC108" s="4">
        <f t="shared" si="16"/>
        <v>0</v>
      </c>
      <c r="AD108" s="4">
        <f t="shared" si="17"/>
        <v>0</v>
      </c>
      <c r="AE108" s="4">
        <f t="shared" si="18"/>
        <v>0</v>
      </c>
      <c r="AF108" s="4">
        <f t="shared" si="19"/>
        <v>0</v>
      </c>
    </row>
    <row r="109" spans="1:32" x14ac:dyDescent="0.25">
      <c r="A109">
        <v>105</v>
      </c>
      <c r="B109">
        <f t="shared" si="11"/>
        <v>92</v>
      </c>
      <c r="C109" t="s">
        <v>287</v>
      </c>
      <c r="D109" t="s">
        <v>113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Y109" s="4">
        <f t="shared" si="12"/>
        <v>0</v>
      </c>
      <c r="Z109" s="4">
        <f t="shared" si="13"/>
        <v>0</v>
      </c>
      <c r="AA109" s="4">
        <f t="shared" si="14"/>
        <v>0</v>
      </c>
      <c r="AB109" s="4">
        <f t="shared" si="15"/>
        <v>0</v>
      </c>
      <c r="AC109" s="4">
        <f t="shared" si="16"/>
        <v>0</v>
      </c>
      <c r="AD109" s="4">
        <f t="shared" si="17"/>
        <v>0</v>
      </c>
      <c r="AE109" s="4">
        <f t="shared" si="18"/>
        <v>0</v>
      </c>
      <c r="AF109" s="4">
        <f t="shared" si="19"/>
        <v>0</v>
      </c>
    </row>
    <row r="110" spans="1:32" x14ac:dyDescent="0.25">
      <c r="A110">
        <v>106</v>
      </c>
      <c r="B110">
        <f t="shared" si="11"/>
        <v>92</v>
      </c>
      <c r="C110" t="s">
        <v>288</v>
      </c>
      <c r="D110" t="s">
        <v>75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Y110" s="4">
        <f t="shared" si="12"/>
        <v>0</v>
      </c>
      <c r="Z110" s="4">
        <f t="shared" si="13"/>
        <v>0</v>
      </c>
      <c r="AA110" s="4">
        <f t="shared" si="14"/>
        <v>0</v>
      </c>
      <c r="AB110" s="4">
        <f t="shared" si="15"/>
        <v>0</v>
      </c>
      <c r="AC110" s="4">
        <f t="shared" si="16"/>
        <v>0</v>
      </c>
      <c r="AD110" s="4">
        <f t="shared" si="17"/>
        <v>0</v>
      </c>
      <c r="AE110" s="4">
        <f t="shared" si="18"/>
        <v>0</v>
      </c>
      <c r="AF110" s="4">
        <f t="shared" si="19"/>
        <v>0</v>
      </c>
    </row>
    <row r="111" spans="1:32" x14ac:dyDescent="0.25">
      <c r="A111">
        <v>107</v>
      </c>
      <c r="B111">
        <f t="shared" si="11"/>
        <v>92</v>
      </c>
      <c r="C111" t="s">
        <v>289</v>
      </c>
      <c r="D111" t="s">
        <v>113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Y111" s="4">
        <f t="shared" si="12"/>
        <v>0</v>
      </c>
      <c r="Z111" s="4">
        <f t="shared" si="13"/>
        <v>0</v>
      </c>
      <c r="AA111" s="4">
        <f t="shared" si="14"/>
        <v>0</v>
      </c>
      <c r="AB111" s="4">
        <f t="shared" si="15"/>
        <v>0</v>
      </c>
      <c r="AC111" s="4">
        <f t="shared" si="16"/>
        <v>0</v>
      </c>
      <c r="AD111" s="4">
        <f t="shared" si="17"/>
        <v>0</v>
      </c>
      <c r="AE111" s="4">
        <f t="shared" si="18"/>
        <v>0</v>
      </c>
      <c r="AF111" s="4">
        <f t="shared" si="19"/>
        <v>0</v>
      </c>
    </row>
    <row r="112" spans="1:32" x14ac:dyDescent="0.25">
      <c r="A112">
        <v>108</v>
      </c>
      <c r="B112">
        <f t="shared" si="11"/>
        <v>92</v>
      </c>
      <c r="C112" t="s">
        <v>290</v>
      </c>
      <c r="D112" t="s">
        <v>113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Y112" s="4">
        <f t="shared" si="12"/>
        <v>0</v>
      </c>
      <c r="Z112" s="4">
        <f t="shared" si="13"/>
        <v>0</v>
      </c>
      <c r="AA112" s="4">
        <f t="shared" si="14"/>
        <v>0</v>
      </c>
      <c r="AB112" s="4">
        <f t="shared" si="15"/>
        <v>0</v>
      </c>
      <c r="AC112" s="4">
        <f t="shared" si="16"/>
        <v>0</v>
      </c>
      <c r="AD112" s="4">
        <f t="shared" si="17"/>
        <v>0</v>
      </c>
      <c r="AE112" s="4">
        <f t="shared" si="18"/>
        <v>0</v>
      </c>
      <c r="AF112" s="4">
        <f t="shared" si="19"/>
        <v>0</v>
      </c>
    </row>
    <row r="113" spans="1:41" x14ac:dyDescent="0.25">
      <c r="A113">
        <v>109</v>
      </c>
      <c r="B113">
        <f t="shared" si="11"/>
        <v>92</v>
      </c>
      <c r="C113" t="s">
        <v>291</v>
      </c>
      <c r="D113" t="s">
        <v>113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Y113" s="4">
        <f t="shared" si="12"/>
        <v>0</v>
      </c>
      <c r="Z113" s="4">
        <f t="shared" si="13"/>
        <v>0</v>
      </c>
      <c r="AA113" s="4">
        <f t="shared" si="14"/>
        <v>0</v>
      </c>
      <c r="AB113" s="4">
        <f t="shared" si="15"/>
        <v>0</v>
      </c>
      <c r="AC113" s="4">
        <f t="shared" si="16"/>
        <v>0</v>
      </c>
      <c r="AD113" s="4">
        <f t="shared" si="17"/>
        <v>0</v>
      </c>
      <c r="AE113" s="4">
        <f t="shared" si="18"/>
        <v>0</v>
      </c>
      <c r="AF113" s="4">
        <f t="shared" si="19"/>
        <v>0</v>
      </c>
    </row>
    <row r="114" spans="1:41" x14ac:dyDescent="0.25">
      <c r="A114">
        <v>110</v>
      </c>
      <c r="B114">
        <f t="shared" si="11"/>
        <v>92</v>
      </c>
      <c r="C114" t="s">
        <v>292</v>
      </c>
      <c r="D114" t="s">
        <v>113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Y114" s="4">
        <f t="shared" si="12"/>
        <v>0</v>
      </c>
      <c r="Z114" s="4">
        <f t="shared" si="13"/>
        <v>0</v>
      </c>
      <c r="AA114" s="4">
        <f t="shared" si="14"/>
        <v>0</v>
      </c>
      <c r="AB114" s="4">
        <f t="shared" si="15"/>
        <v>0</v>
      </c>
      <c r="AC114" s="4">
        <f t="shared" si="16"/>
        <v>0</v>
      </c>
      <c r="AD114" s="4">
        <f t="shared" si="17"/>
        <v>0</v>
      </c>
      <c r="AE114" s="4">
        <f t="shared" si="18"/>
        <v>0</v>
      </c>
      <c r="AF114" s="4">
        <f t="shared" si="19"/>
        <v>0</v>
      </c>
    </row>
    <row r="115" spans="1:41" x14ac:dyDescent="0.25">
      <c r="A115">
        <v>111</v>
      </c>
      <c r="B115">
        <f t="shared" si="11"/>
        <v>92</v>
      </c>
      <c r="C115" t="s">
        <v>293</v>
      </c>
      <c r="D115" t="s">
        <v>113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Y115" s="4">
        <f t="shared" si="12"/>
        <v>0</v>
      </c>
      <c r="Z115" s="4">
        <f t="shared" si="13"/>
        <v>0</v>
      </c>
      <c r="AA115" s="4">
        <f t="shared" si="14"/>
        <v>0</v>
      </c>
      <c r="AB115" s="4">
        <f t="shared" si="15"/>
        <v>0</v>
      </c>
      <c r="AC115" s="4">
        <f t="shared" si="16"/>
        <v>0</v>
      </c>
      <c r="AD115" s="4">
        <f t="shared" si="17"/>
        <v>0</v>
      </c>
      <c r="AE115" s="4">
        <f t="shared" si="18"/>
        <v>0</v>
      </c>
      <c r="AF115" s="4">
        <f t="shared" si="19"/>
        <v>0</v>
      </c>
    </row>
    <row r="116" spans="1:41" x14ac:dyDescent="0.25">
      <c r="A116">
        <v>112</v>
      </c>
      <c r="B116">
        <f t="shared" si="11"/>
        <v>92</v>
      </c>
      <c r="C116" t="s">
        <v>294</v>
      </c>
      <c r="D116" t="s">
        <v>72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Y116" s="4">
        <f t="shared" si="12"/>
        <v>0</v>
      </c>
      <c r="Z116" s="4">
        <f t="shared" si="13"/>
        <v>0</v>
      </c>
      <c r="AA116" s="4">
        <f t="shared" si="14"/>
        <v>0</v>
      </c>
      <c r="AB116" s="4">
        <f t="shared" si="15"/>
        <v>0</v>
      </c>
      <c r="AC116" s="4">
        <f t="shared" si="16"/>
        <v>0</v>
      </c>
      <c r="AD116" s="4">
        <f t="shared" si="17"/>
        <v>0</v>
      </c>
      <c r="AE116" s="4">
        <f t="shared" si="18"/>
        <v>0</v>
      </c>
      <c r="AF116" s="4">
        <f t="shared" si="19"/>
        <v>0</v>
      </c>
    </row>
    <row r="117" spans="1:41" x14ac:dyDescent="0.25">
      <c r="A117">
        <v>113</v>
      </c>
      <c r="B117">
        <f t="shared" si="11"/>
        <v>92</v>
      </c>
      <c r="C117" t="s">
        <v>295</v>
      </c>
      <c r="D117" t="s">
        <v>113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Y117" s="4">
        <f t="shared" si="12"/>
        <v>0</v>
      </c>
      <c r="Z117" s="4">
        <f t="shared" si="13"/>
        <v>0</v>
      </c>
      <c r="AA117" s="4">
        <f t="shared" si="14"/>
        <v>0</v>
      </c>
      <c r="AB117" s="4">
        <f t="shared" si="15"/>
        <v>0</v>
      </c>
      <c r="AC117" s="4">
        <f t="shared" si="16"/>
        <v>0</v>
      </c>
      <c r="AD117" s="4">
        <f t="shared" si="17"/>
        <v>0</v>
      </c>
      <c r="AE117" s="4">
        <f t="shared" si="18"/>
        <v>0</v>
      </c>
      <c r="AF117" s="4">
        <f t="shared" si="19"/>
        <v>0</v>
      </c>
    </row>
    <row r="118" spans="1:41" x14ac:dyDescent="0.25">
      <c r="Y118" s="6" t="s">
        <v>72</v>
      </c>
      <c r="Z118" s="6" t="s">
        <v>74</v>
      </c>
      <c r="AA118" s="6" t="s">
        <v>75</v>
      </c>
      <c r="AB118" s="6" t="s">
        <v>114</v>
      </c>
      <c r="AC118" s="6" t="s">
        <v>115</v>
      </c>
      <c r="AD118" s="6" t="s">
        <v>71</v>
      </c>
      <c r="AE118" s="6" t="s">
        <v>70</v>
      </c>
      <c r="AF118" s="6" t="s">
        <v>113</v>
      </c>
    </row>
    <row r="121" spans="1:41" x14ac:dyDescent="0.25">
      <c r="E121" s="5"/>
    </row>
    <row r="122" spans="1:41" ht="75" x14ac:dyDescent="0.25">
      <c r="A122" s="9"/>
      <c r="B122" s="9"/>
      <c r="C122" s="9"/>
      <c r="D122" s="9" t="s">
        <v>151</v>
      </c>
      <c r="E122" s="9" t="s">
        <v>1</v>
      </c>
      <c r="F122" s="9" t="s">
        <v>2</v>
      </c>
      <c r="G122" s="9" t="s">
        <v>3</v>
      </c>
      <c r="H122" s="9" t="s">
        <v>4</v>
      </c>
      <c r="I122" s="9" t="s">
        <v>5</v>
      </c>
      <c r="J122" s="9" t="s">
        <v>6</v>
      </c>
      <c r="K122" s="9" t="s">
        <v>7</v>
      </c>
      <c r="L122" s="9" t="s">
        <v>8</v>
      </c>
      <c r="M122" s="9" t="s">
        <v>9</v>
      </c>
      <c r="N122" s="9" t="s">
        <v>10</v>
      </c>
      <c r="O122" s="9" t="s">
        <v>11</v>
      </c>
      <c r="P122" s="9" t="s">
        <v>12</v>
      </c>
      <c r="Q122" s="9" t="s">
        <v>13</v>
      </c>
      <c r="R122" s="9" t="s">
        <v>14</v>
      </c>
      <c r="S122" s="9" t="s">
        <v>15</v>
      </c>
      <c r="T122" s="9" t="s">
        <v>16</v>
      </c>
      <c r="U122" s="9" t="s">
        <v>17</v>
      </c>
      <c r="V122" s="9" t="s">
        <v>150</v>
      </c>
      <c r="W122" s="4" t="s">
        <v>124</v>
      </c>
      <c r="X122" s="4"/>
      <c r="AG122"/>
      <c r="AH122" s="6"/>
      <c r="AI122" s="6"/>
      <c r="AJ122" s="6"/>
      <c r="AK122" s="6"/>
      <c r="AL122" s="6"/>
      <c r="AM122" s="6"/>
      <c r="AN122" s="6"/>
      <c r="AO122" s="6"/>
    </row>
    <row r="123" spans="1:41" x14ac:dyDescent="0.25">
      <c r="A123" s="9"/>
      <c r="B123" s="9"/>
      <c r="C123" s="9"/>
      <c r="D123" s="9" t="s">
        <v>75</v>
      </c>
      <c r="E123" s="9">
        <f>4/11*3</f>
        <v>1.0909090909090908</v>
      </c>
      <c r="F123" s="9">
        <f>3/5*6+3/5*3</f>
        <v>5.3999999999999995</v>
      </c>
      <c r="G123" s="9">
        <f>1/2*10+1/2*6+1/5*3</f>
        <v>8.6</v>
      </c>
      <c r="H123" s="9">
        <v>0</v>
      </c>
      <c r="I123" s="10">
        <f>1/3*9</f>
        <v>3</v>
      </c>
      <c r="J123" s="9">
        <f>16/2+1/7*3</f>
        <v>8.4285714285714288</v>
      </c>
      <c r="K123" s="9">
        <f>4/14*3</f>
        <v>0.8571428571428571</v>
      </c>
      <c r="L123" s="9">
        <f>16/2+2/16*3</f>
        <v>8.375</v>
      </c>
      <c r="M123" s="9">
        <f>16/2+3/5</f>
        <v>8.6</v>
      </c>
      <c r="N123" s="9">
        <f>3/5*9</f>
        <v>5.3999999999999995</v>
      </c>
      <c r="O123" s="9">
        <f>2/13*19</f>
        <v>2.9230769230769234</v>
      </c>
      <c r="P123" s="9">
        <v>0</v>
      </c>
      <c r="Q123" s="9">
        <f>1/5*9</f>
        <v>1.8</v>
      </c>
      <c r="R123" s="9">
        <f>16/2+2/11*3</f>
        <v>8.545454545454545</v>
      </c>
      <c r="S123" s="9">
        <v>0</v>
      </c>
      <c r="T123" s="9">
        <v>0</v>
      </c>
      <c r="U123" s="9">
        <f>10+9*2/6</f>
        <v>13</v>
      </c>
      <c r="V123" s="9">
        <f>SUM(E123:U123)</f>
        <v>76.020154845154835</v>
      </c>
      <c r="W123" s="4">
        <v>1</v>
      </c>
      <c r="X123" s="4"/>
      <c r="AG123"/>
    </row>
    <row r="124" spans="1:41" x14ac:dyDescent="0.25">
      <c r="A124" s="9"/>
      <c r="B124" s="9"/>
      <c r="C124" s="9"/>
      <c r="D124" s="9" t="s">
        <v>116</v>
      </c>
      <c r="E124" s="9">
        <f>2/11*3</f>
        <v>0.54545454545454541</v>
      </c>
      <c r="F124" s="9">
        <v>10</v>
      </c>
      <c r="G124" s="9">
        <f>1/2*10+1/2*6+1/5*3</f>
        <v>8.6</v>
      </c>
      <c r="H124" s="9">
        <v>0</v>
      </c>
      <c r="I124" s="10">
        <v>0</v>
      </c>
      <c r="J124" s="9">
        <f>1/7*3</f>
        <v>0.42857142857142855</v>
      </c>
      <c r="K124" s="9">
        <f>3/14*3</f>
        <v>0.64285714285714279</v>
      </c>
      <c r="L124" s="9">
        <f>2/16*3</f>
        <v>0.375</v>
      </c>
      <c r="M124" s="9">
        <f>16/2</f>
        <v>8</v>
      </c>
      <c r="N124" s="9">
        <v>10</v>
      </c>
      <c r="O124" s="9">
        <f>3/13*19</f>
        <v>4.384615384615385</v>
      </c>
      <c r="P124" s="9">
        <v>0</v>
      </c>
      <c r="Q124" s="9">
        <f>3/5*9</f>
        <v>5.3999999999999995</v>
      </c>
      <c r="R124" s="9">
        <f>4/11*3</f>
        <v>1.0909090909090908</v>
      </c>
      <c r="S124" s="9">
        <f>19/3</f>
        <v>6.333333333333333</v>
      </c>
      <c r="T124" s="9">
        <v>10</v>
      </c>
      <c r="U124" s="9">
        <v>0</v>
      </c>
      <c r="V124" s="9">
        <f>SUM(E124:U124)</f>
        <v>65.800740925740925</v>
      </c>
      <c r="W124" s="4">
        <v>2</v>
      </c>
      <c r="X124" s="4"/>
      <c r="AG124"/>
    </row>
    <row r="125" spans="1:41" x14ac:dyDescent="0.25">
      <c r="A125" s="9"/>
      <c r="B125" s="9"/>
      <c r="C125" s="9"/>
      <c r="D125" s="9" t="s">
        <v>70</v>
      </c>
      <c r="E125" s="9">
        <f>10/2+6/2+1/11*3</f>
        <v>8.2727272727272734</v>
      </c>
      <c r="F125" s="9">
        <f>1/5*6+1/5*3</f>
        <v>1.8000000000000003</v>
      </c>
      <c r="G125" s="9">
        <f>2/5*3</f>
        <v>1.2000000000000002</v>
      </c>
      <c r="H125" s="9">
        <v>0</v>
      </c>
      <c r="I125" s="10">
        <f>10+1/3*9</f>
        <v>13</v>
      </c>
      <c r="J125" s="9">
        <v>0</v>
      </c>
      <c r="K125" s="9">
        <f>3/14</f>
        <v>0.21428571428571427</v>
      </c>
      <c r="L125" s="9">
        <f>2/16*3</f>
        <v>0.375</v>
      </c>
      <c r="M125" s="9">
        <f>3/5</f>
        <v>0.6</v>
      </c>
      <c r="N125" s="9">
        <f>2/5*9</f>
        <v>3.6</v>
      </c>
      <c r="O125" s="9">
        <f>2/13*19</f>
        <v>2.9230769230769234</v>
      </c>
      <c r="P125" s="9">
        <v>10</v>
      </c>
      <c r="Q125" s="9">
        <v>0</v>
      </c>
      <c r="R125" s="9">
        <f>16/2+1/11*3</f>
        <v>8.2727272727272734</v>
      </c>
      <c r="S125" s="9">
        <v>0</v>
      </c>
      <c r="T125" s="9">
        <v>9</v>
      </c>
      <c r="U125" s="9">
        <f>3/6*9</f>
        <v>4.5</v>
      </c>
      <c r="V125" s="9">
        <f>SUM(E125:U125)</f>
        <v>63.757817182817185</v>
      </c>
      <c r="W125" s="4">
        <v>3</v>
      </c>
      <c r="X125" s="4"/>
      <c r="AG125"/>
    </row>
    <row r="126" spans="1:41" x14ac:dyDescent="0.25">
      <c r="A126" s="9"/>
      <c r="B126" s="9"/>
      <c r="C126" s="9"/>
      <c r="D126" s="9" t="s">
        <v>71</v>
      </c>
      <c r="E126" s="9">
        <f>10/2+6/2</f>
        <v>8</v>
      </c>
      <c r="F126" s="9">
        <v>0</v>
      </c>
      <c r="G126" s="9">
        <v>0</v>
      </c>
      <c r="H126" s="9">
        <f>2/3*(19)</f>
        <v>12.666666666666666</v>
      </c>
      <c r="I126" s="10">
        <v>0</v>
      </c>
      <c r="J126" s="9">
        <v>0</v>
      </c>
      <c r="K126" s="9">
        <v>0</v>
      </c>
      <c r="L126" s="9">
        <f>1/2*16+1/16*3</f>
        <v>8.1875</v>
      </c>
      <c r="M126" s="9">
        <f>3/5</f>
        <v>0.6</v>
      </c>
      <c r="N126" s="9">
        <v>0</v>
      </c>
      <c r="O126" s="9">
        <f>1/13*19</f>
        <v>1.4615384615384617</v>
      </c>
      <c r="P126" s="9">
        <v>0</v>
      </c>
      <c r="Q126" s="9">
        <v>0</v>
      </c>
      <c r="R126" s="9">
        <v>0</v>
      </c>
      <c r="S126" s="9">
        <f>19/3</f>
        <v>6.333333333333333</v>
      </c>
      <c r="T126" s="9">
        <v>0</v>
      </c>
      <c r="U126" s="9">
        <v>0</v>
      </c>
      <c r="V126" s="9">
        <f>SUM(E126:U126)</f>
        <v>37.249038461538461</v>
      </c>
      <c r="W126" s="4">
        <v>4</v>
      </c>
      <c r="X126" s="4"/>
      <c r="AG126"/>
    </row>
    <row r="127" spans="1:41" x14ac:dyDescent="0.25">
      <c r="A127" s="9"/>
      <c r="B127" s="9"/>
      <c r="C127" s="9"/>
      <c r="D127" s="9" t="s">
        <v>74</v>
      </c>
      <c r="E127" s="9">
        <f>4/11*3</f>
        <v>1.0909090909090908</v>
      </c>
      <c r="F127" s="9">
        <v>0</v>
      </c>
      <c r="G127" s="9">
        <f>1/5*3</f>
        <v>0.60000000000000009</v>
      </c>
      <c r="H127" s="9">
        <f>1/3*19</f>
        <v>6.333333333333333</v>
      </c>
      <c r="I127" s="10">
        <f>1/3*9</f>
        <v>3</v>
      </c>
      <c r="J127" s="9">
        <f>4/7*3</f>
        <v>1.7142857142857142</v>
      </c>
      <c r="K127" s="9">
        <f>4/14*3</f>
        <v>0.8571428571428571</v>
      </c>
      <c r="L127" s="9">
        <f>5/16*3</f>
        <v>0.9375</v>
      </c>
      <c r="M127" s="9">
        <f>3/5</f>
        <v>0.6</v>
      </c>
      <c r="N127" s="9">
        <v>0</v>
      </c>
      <c r="O127" s="9">
        <f>3/13*19</f>
        <v>4.384615384615385</v>
      </c>
      <c r="P127" s="9">
        <f>9/3</f>
        <v>3</v>
      </c>
      <c r="Q127" s="9">
        <f>1/5*9</f>
        <v>1.8</v>
      </c>
      <c r="R127" s="9">
        <f>2/11*3</f>
        <v>0.54545454545454541</v>
      </c>
      <c r="S127" s="9">
        <f>19/3</f>
        <v>6.333333333333333</v>
      </c>
      <c r="T127" s="9">
        <v>0</v>
      </c>
      <c r="U127" s="9">
        <v>0</v>
      </c>
      <c r="V127" s="9">
        <f>SUM(E127:U127)</f>
        <v>31.196574259074261</v>
      </c>
      <c r="W127" s="4">
        <v>5</v>
      </c>
      <c r="X127" s="4"/>
      <c r="AG127"/>
    </row>
    <row r="128" spans="1:41" x14ac:dyDescent="0.25">
      <c r="A128" s="9"/>
      <c r="B128" s="9"/>
      <c r="C128" s="9"/>
      <c r="D128" s="9" t="s">
        <v>114</v>
      </c>
      <c r="E128" s="9">
        <v>0</v>
      </c>
      <c r="F128" s="9">
        <f>1/5*6+1/5*3</f>
        <v>1.8000000000000003</v>
      </c>
      <c r="G128" s="9">
        <v>0</v>
      </c>
      <c r="H128" s="9">
        <v>0</v>
      </c>
      <c r="I128" s="10">
        <v>0</v>
      </c>
      <c r="J128" s="9">
        <f>16/2</f>
        <v>8</v>
      </c>
      <c r="K128" s="9">
        <f>10</f>
        <v>10</v>
      </c>
      <c r="L128" s="9">
        <v>0</v>
      </c>
      <c r="M128" s="9">
        <v>0</v>
      </c>
      <c r="N128" s="9">
        <v>0</v>
      </c>
      <c r="O128" s="9">
        <f>1/13*19</f>
        <v>1.4615384615384617</v>
      </c>
      <c r="P128" s="9">
        <f>9/3</f>
        <v>3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f>SUM(E128:U128)</f>
        <v>24.261538461538464</v>
      </c>
      <c r="W128" s="4">
        <v>6</v>
      </c>
      <c r="X128" s="4"/>
      <c r="AG128"/>
    </row>
    <row r="129" spans="1:33" x14ac:dyDescent="0.25">
      <c r="A129" s="9"/>
      <c r="B129" s="9"/>
      <c r="C129" s="9"/>
      <c r="D129" s="9" t="s">
        <v>115</v>
      </c>
      <c r="E129" s="9">
        <v>0</v>
      </c>
      <c r="F129" s="9">
        <v>0</v>
      </c>
      <c r="G129" s="9">
        <v>0</v>
      </c>
      <c r="H129" s="9">
        <v>0</v>
      </c>
      <c r="I129" s="10">
        <v>0</v>
      </c>
      <c r="J129" s="9">
        <f>1/7*3</f>
        <v>0.42857142857142855</v>
      </c>
      <c r="K129" s="10">
        <f>3/14</f>
        <v>0.21428571428571427</v>
      </c>
      <c r="L129" s="9">
        <f>3/16*3</f>
        <v>0.5625</v>
      </c>
      <c r="M129" s="9">
        <f>3/5</f>
        <v>0.6</v>
      </c>
      <c r="N129" s="9">
        <v>0</v>
      </c>
      <c r="O129" s="9">
        <f>1/13*19</f>
        <v>1.4615384615384617</v>
      </c>
      <c r="P129" s="9">
        <v>0</v>
      </c>
      <c r="Q129" s="9">
        <v>10</v>
      </c>
      <c r="R129" s="9">
        <f>2/11*3</f>
        <v>0.54545454545454541</v>
      </c>
      <c r="S129" s="9">
        <v>0</v>
      </c>
      <c r="T129" s="9">
        <v>0</v>
      </c>
      <c r="U129" s="9">
        <v>1.5</v>
      </c>
      <c r="V129" s="9">
        <f>SUM(E129:U129)</f>
        <v>15.312350149850149</v>
      </c>
      <c r="W129" s="4">
        <v>7</v>
      </c>
      <c r="X129" s="4"/>
      <c r="AG129"/>
    </row>
    <row r="130" spans="1:33" x14ac:dyDescent="0.25">
      <c r="A130" s="9"/>
      <c r="B130" s="9"/>
      <c r="C130" s="9"/>
      <c r="D130" s="9" t="s">
        <v>113</v>
      </c>
      <c r="E130" s="9">
        <v>0</v>
      </c>
      <c r="F130" s="9">
        <v>0</v>
      </c>
      <c r="G130" s="9">
        <v>0</v>
      </c>
      <c r="H130" s="9">
        <v>0</v>
      </c>
      <c r="I130" s="10">
        <v>0</v>
      </c>
      <c r="J130" s="9">
        <v>0</v>
      </c>
      <c r="K130" s="9">
        <f>6+1/14*3</f>
        <v>6.2142857142857144</v>
      </c>
      <c r="L130" s="9">
        <f>1/16*3</f>
        <v>0.1875</v>
      </c>
      <c r="M130" s="9">
        <v>0</v>
      </c>
      <c r="N130" s="9">
        <v>0</v>
      </c>
      <c r="O130" s="9">
        <f>0/13*19</f>
        <v>0</v>
      </c>
      <c r="P130" s="9">
        <v>3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f>SUM(E130:U130)</f>
        <v>9.4017857142857153</v>
      </c>
      <c r="W130" s="4">
        <v>8</v>
      </c>
      <c r="X130" s="4"/>
      <c r="AG130"/>
    </row>
    <row r="131" spans="1:33" x14ac:dyDescent="0.25">
      <c r="A131" s="9"/>
      <c r="B131" s="9"/>
      <c r="C131" s="9"/>
      <c r="D131" s="9" t="s">
        <v>147</v>
      </c>
      <c r="E131" s="9">
        <f t="shared" ref="E131:K131" si="20">SUM(E123:E130)</f>
        <v>19</v>
      </c>
      <c r="F131" s="9">
        <f t="shared" si="20"/>
        <v>19</v>
      </c>
      <c r="G131" s="9">
        <f t="shared" si="20"/>
        <v>19</v>
      </c>
      <c r="H131" s="9">
        <f t="shared" si="20"/>
        <v>19</v>
      </c>
      <c r="I131" s="10">
        <f t="shared" si="20"/>
        <v>19</v>
      </c>
      <c r="J131" s="9">
        <f t="shared" si="20"/>
        <v>18.999999999999996</v>
      </c>
      <c r="K131" s="9">
        <f t="shared" si="20"/>
        <v>19</v>
      </c>
      <c r="L131" s="9">
        <f>SUM(L123:L130)</f>
        <v>19</v>
      </c>
      <c r="M131" s="9">
        <f t="shared" ref="M131:U131" si="21">SUM(M123:M130)</f>
        <v>19.000000000000007</v>
      </c>
      <c r="N131" s="9">
        <f t="shared" si="21"/>
        <v>19</v>
      </c>
      <c r="O131" s="9">
        <f t="shared" si="21"/>
        <v>19</v>
      </c>
      <c r="P131" s="9">
        <f t="shared" si="21"/>
        <v>19</v>
      </c>
      <c r="Q131" s="9">
        <f t="shared" si="21"/>
        <v>19</v>
      </c>
      <c r="R131" s="9">
        <f t="shared" si="21"/>
        <v>19.000000000000004</v>
      </c>
      <c r="S131" s="9">
        <f t="shared" si="21"/>
        <v>19</v>
      </c>
      <c r="T131" s="9">
        <f t="shared" si="21"/>
        <v>19</v>
      </c>
      <c r="U131" s="9">
        <f t="shared" si="21"/>
        <v>19</v>
      </c>
      <c r="V131" s="9">
        <f>SUM(E131:U131)</f>
        <v>323</v>
      </c>
      <c r="W131" s="4"/>
      <c r="X131" s="4"/>
      <c r="AG131"/>
    </row>
    <row r="132" spans="1:33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X132" s="4"/>
      <c r="AG132"/>
    </row>
    <row r="133" spans="1:33" ht="73.5" customHeight="1" x14ac:dyDescent="0.25">
      <c r="A133" s="9"/>
      <c r="B133" s="9"/>
      <c r="C133" s="9"/>
      <c r="D133" s="9" t="s">
        <v>152</v>
      </c>
      <c r="E133" s="9" t="s">
        <v>1</v>
      </c>
      <c r="F133" s="9" t="s">
        <v>2</v>
      </c>
      <c r="G133" s="9" t="s">
        <v>3</v>
      </c>
      <c r="H133" s="9" t="s">
        <v>4</v>
      </c>
      <c r="I133" s="9" t="s">
        <v>5</v>
      </c>
      <c r="J133" s="9" t="s">
        <v>6</v>
      </c>
      <c r="K133" s="9" t="s">
        <v>7</v>
      </c>
      <c r="L133" s="9" t="s">
        <v>8</v>
      </c>
      <c r="M133" s="9" t="s">
        <v>9</v>
      </c>
      <c r="N133" s="9" t="s">
        <v>10</v>
      </c>
      <c r="O133" s="9" t="s">
        <v>11</v>
      </c>
      <c r="P133" s="9" t="s">
        <v>12</v>
      </c>
      <c r="Q133" s="9" t="s">
        <v>13</v>
      </c>
      <c r="R133" s="9" t="s">
        <v>14</v>
      </c>
      <c r="S133" s="9" t="s">
        <v>15</v>
      </c>
      <c r="T133" s="9" t="s">
        <v>16</v>
      </c>
      <c r="U133" s="9" t="s">
        <v>17</v>
      </c>
      <c r="V133" s="9" t="s">
        <v>149</v>
      </c>
      <c r="X133" s="4"/>
      <c r="AG133"/>
    </row>
    <row r="134" spans="1:33" hidden="1" x14ac:dyDescent="0.25">
      <c r="A134" s="9"/>
      <c r="B134" s="9"/>
      <c r="C134" s="9"/>
      <c r="D134" s="9" t="s">
        <v>113</v>
      </c>
      <c r="E134" s="9">
        <f>4/2</f>
        <v>2</v>
      </c>
      <c r="F134" s="9">
        <f>1/2</f>
        <v>0.5</v>
      </c>
      <c r="G134" s="9">
        <f>1/2</f>
        <v>0.5</v>
      </c>
      <c r="H134" s="9">
        <f>2/2</f>
        <v>1</v>
      </c>
      <c r="I134" s="9">
        <v>0</v>
      </c>
      <c r="J134" s="9">
        <f>3/2</f>
        <v>1.5</v>
      </c>
      <c r="K134" s="9">
        <f>5/2</f>
        <v>2.5</v>
      </c>
      <c r="L134" s="9">
        <f>4/2</f>
        <v>2</v>
      </c>
      <c r="M134" s="9">
        <v>3</v>
      </c>
      <c r="N134" s="9">
        <v>3</v>
      </c>
      <c r="O134" s="9">
        <v>2</v>
      </c>
      <c r="P134" s="9">
        <v>4</v>
      </c>
      <c r="Q134" s="9">
        <v>3</v>
      </c>
      <c r="R134" s="9">
        <v>2</v>
      </c>
      <c r="S134" s="9">
        <v>2</v>
      </c>
      <c r="T134" s="9">
        <v>2</v>
      </c>
      <c r="U134" s="9">
        <v>1</v>
      </c>
      <c r="V134" s="9">
        <f>SUM(E134:U134)</f>
        <v>32</v>
      </c>
      <c r="X134" s="4"/>
      <c r="Y134" s="4">
        <v>8</v>
      </c>
      <c r="Z134" s="4">
        <v>9</v>
      </c>
      <c r="AA134" s="4">
        <v>7</v>
      </c>
      <c r="AB134" s="4">
        <v>1</v>
      </c>
      <c r="AC134" s="4">
        <v>2</v>
      </c>
      <c r="AD134" s="4">
        <v>2</v>
      </c>
      <c r="AE134" s="4">
        <v>7</v>
      </c>
      <c r="AF134" s="4">
        <v>1</v>
      </c>
      <c r="AG134"/>
    </row>
    <row r="135" spans="1:33" hidden="1" x14ac:dyDescent="0.25">
      <c r="A135" s="9"/>
      <c r="B135" s="9"/>
      <c r="C135" s="9"/>
      <c r="D135" s="9" t="s">
        <v>116</v>
      </c>
      <c r="E135" s="9">
        <f>15/2</f>
        <v>7.5</v>
      </c>
      <c r="F135" s="9">
        <f>12/2</f>
        <v>6</v>
      </c>
      <c r="G135" s="9">
        <f>10/2</f>
        <v>5</v>
      </c>
      <c r="H135" s="9">
        <f>10/2</f>
        <v>5</v>
      </c>
      <c r="I135" s="9">
        <f>10/2</f>
        <v>5</v>
      </c>
      <c r="J135" s="9">
        <f>8/2</f>
        <v>4</v>
      </c>
      <c r="K135" s="9">
        <f>10/2</f>
        <v>5</v>
      </c>
      <c r="L135" s="9">
        <f>9/2</f>
        <v>4.5</v>
      </c>
      <c r="M135" s="9">
        <v>10</v>
      </c>
      <c r="N135" s="4">
        <v>8</v>
      </c>
      <c r="O135" s="4">
        <v>10</v>
      </c>
      <c r="P135" s="4">
        <v>9</v>
      </c>
      <c r="Q135" s="4">
        <v>9</v>
      </c>
      <c r="R135" s="4">
        <v>9</v>
      </c>
      <c r="S135" s="4">
        <v>9</v>
      </c>
      <c r="T135" s="4">
        <v>8</v>
      </c>
      <c r="U135" s="4">
        <v>8</v>
      </c>
      <c r="V135" s="9">
        <f>SUM(E135:U135)</f>
        <v>122</v>
      </c>
      <c r="X135" s="4"/>
      <c r="AG135"/>
    </row>
    <row r="136" spans="1:33" hidden="1" x14ac:dyDescent="0.25">
      <c r="A136" s="9"/>
      <c r="B136" s="9"/>
      <c r="C136" s="9"/>
      <c r="D136" s="9" t="s">
        <v>74</v>
      </c>
      <c r="E136" s="9">
        <f>24/2</f>
        <v>12</v>
      </c>
      <c r="F136" s="9">
        <f>19/2</f>
        <v>9.5</v>
      </c>
      <c r="G136" s="9">
        <f>15/2</f>
        <v>7.5</v>
      </c>
      <c r="H136" s="9">
        <f>16/2</f>
        <v>8</v>
      </c>
      <c r="I136" s="9">
        <f>17/2</f>
        <v>8.5</v>
      </c>
      <c r="J136" s="9">
        <f>17/2</f>
        <v>8.5</v>
      </c>
      <c r="K136" s="9">
        <f>14/2</f>
        <v>7</v>
      </c>
      <c r="L136" s="9">
        <f>15/2</f>
        <v>7.5</v>
      </c>
      <c r="M136" s="9">
        <v>16</v>
      </c>
      <c r="N136" s="4">
        <v>13</v>
      </c>
      <c r="O136" s="4">
        <v>13</v>
      </c>
      <c r="P136" s="4">
        <v>13</v>
      </c>
      <c r="Q136" s="4">
        <v>11</v>
      </c>
      <c r="R136" s="4">
        <v>12</v>
      </c>
      <c r="S136" s="4">
        <v>11</v>
      </c>
      <c r="T136" s="4">
        <v>10</v>
      </c>
      <c r="U136" s="4">
        <v>9</v>
      </c>
      <c r="V136" s="9">
        <f>SUM(E136:U136)</f>
        <v>176.5</v>
      </c>
      <c r="X136" s="4"/>
      <c r="AG136"/>
    </row>
    <row r="137" spans="1:33" hidden="1" x14ac:dyDescent="0.25">
      <c r="A137" s="9"/>
      <c r="B137" s="9"/>
      <c r="C137" s="9"/>
      <c r="D137" s="9" t="s">
        <v>75</v>
      </c>
      <c r="E137" s="9">
        <f>17/2</f>
        <v>8.5</v>
      </c>
      <c r="F137" s="9">
        <f>11/2</f>
        <v>5.5</v>
      </c>
      <c r="G137" s="9">
        <f>10/2</f>
        <v>5</v>
      </c>
      <c r="H137" s="9">
        <f>10/2</f>
        <v>5</v>
      </c>
      <c r="I137" s="9">
        <f>11/2</f>
        <v>5.5</v>
      </c>
      <c r="J137" s="9">
        <f>11/2</f>
        <v>5.5</v>
      </c>
      <c r="K137" s="9">
        <f>13/2</f>
        <v>6.5</v>
      </c>
      <c r="L137" s="9">
        <f>8/2</f>
        <v>4</v>
      </c>
      <c r="M137" s="9">
        <v>9</v>
      </c>
      <c r="N137" s="4">
        <v>9</v>
      </c>
      <c r="O137" s="4">
        <v>8</v>
      </c>
      <c r="P137" s="4">
        <v>7</v>
      </c>
      <c r="Q137" s="4">
        <v>7</v>
      </c>
      <c r="R137" s="4">
        <v>7</v>
      </c>
      <c r="S137" s="4">
        <v>8</v>
      </c>
      <c r="T137" s="4">
        <v>6</v>
      </c>
      <c r="U137" s="4">
        <v>7</v>
      </c>
      <c r="V137" s="9">
        <f>SUM(E137:U137)</f>
        <v>113.5</v>
      </c>
      <c r="X137" s="4"/>
      <c r="AG137"/>
    </row>
    <row r="138" spans="1:33" hidden="1" x14ac:dyDescent="0.25">
      <c r="A138" s="9"/>
      <c r="B138" s="9"/>
      <c r="C138" s="9"/>
      <c r="D138" s="9" t="s">
        <v>114</v>
      </c>
      <c r="E138" s="9">
        <f>3/2</f>
        <v>1.5</v>
      </c>
      <c r="F138" s="9">
        <f>3/2</f>
        <v>1.5</v>
      </c>
      <c r="G138" s="9">
        <f>3/2</f>
        <v>1.5</v>
      </c>
      <c r="H138" s="9">
        <f>2/2</f>
        <v>1</v>
      </c>
      <c r="I138" s="9">
        <f>2/2</f>
        <v>1</v>
      </c>
      <c r="J138" s="9">
        <f>2/2</f>
        <v>1</v>
      </c>
      <c r="K138" s="9">
        <f>3/2</f>
        <v>1.5</v>
      </c>
      <c r="L138" s="9">
        <f>2/2</f>
        <v>1</v>
      </c>
      <c r="M138" s="9">
        <v>2</v>
      </c>
      <c r="N138" s="4">
        <v>2</v>
      </c>
      <c r="O138" s="4">
        <v>2</v>
      </c>
      <c r="P138" s="4">
        <v>2</v>
      </c>
      <c r="Q138" s="4">
        <v>2</v>
      </c>
      <c r="R138" s="4">
        <v>2</v>
      </c>
      <c r="S138" s="4">
        <v>2</v>
      </c>
      <c r="T138" s="4">
        <v>1</v>
      </c>
      <c r="U138" s="4">
        <v>1</v>
      </c>
      <c r="V138" s="9">
        <f>SUM(E138:U138)</f>
        <v>26</v>
      </c>
      <c r="X138" s="4"/>
      <c r="AG138"/>
    </row>
    <row r="139" spans="1:33" hidden="1" x14ac:dyDescent="0.25">
      <c r="A139" s="9"/>
      <c r="B139" s="9"/>
      <c r="C139" s="9"/>
      <c r="D139" s="9" t="s">
        <v>115</v>
      </c>
      <c r="E139" s="9">
        <f>2/2</f>
        <v>1</v>
      </c>
      <c r="F139" s="9">
        <f>3/2</f>
        <v>1.5</v>
      </c>
      <c r="G139" s="9">
        <f>2/2</f>
        <v>1</v>
      </c>
      <c r="H139" s="9">
        <f>1/2</f>
        <v>0.5</v>
      </c>
      <c r="I139" s="9">
        <f>3/2</f>
        <v>1.5</v>
      </c>
      <c r="J139" s="9">
        <f>3/2</f>
        <v>1.5</v>
      </c>
      <c r="K139" s="9">
        <f>5/2</f>
        <v>2.5</v>
      </c>
      <c r="L139" s="9">
        <f>5/2</f>
        <v>2.5</v>
      </c>
      <c r="M139" s="9">
        <v>5</v>
      </c>
      <c r="N139" s="4">
        <v>4</v>
      </c>
      <c r="O139" s="4">
        <v>2</v>
      </c>
      <c r="P139" s="4">
        <v>2</v>
      </c>
      <c r="Q139" s="4">
        <v>2</v>
      </c>
      <c r="R139" s="4">
        <v>2</v>
      </c>
      <c r="S139" s="4">
        <v>2</v>
      </c>
      <c r="T139" s="4">
        <v>2</v>
      </c>
      <c r="U139" s="4">
        <v>2</v>
      </c>
      <c r="V139" s="9">
        <f>SUM(E139:U139)</f>
        <v>35</v>
      </c>
      <c r="X139" s="4"/>
      <c r="AG139"/>
    </row>
    <row r="140" spans="1:33" hidden="1" x14ac:dyDescent="0.25">
      <c r="A140" s="9"/>
      <c r="B140" s="9"/>
      <c r="C140" s="9"/>
      <c r="D140" s="9" t="s">
        <v>71</v>
      </c>
      <c r="E140" s="9">
        <f>6/2</f>
        <v>3</v>
      </c>
      <c r="F140" s="9">
        <f>5/2</f>
        <v>2.5</v>
      </c>
      <c r="G140" s="9">
        <f>5/2</f>
        <v>2.5</v>
      </c>
      <c r="H140" s="9">
        <f>3/2</f>
        <v>1.5</v>
      </c>
      <c r="I140" s="9">
        <f>2/2</f>
        <v>1</v>
      </c>
      <c r="J140" s="9">
        <f>3/2</f>
        <v>1.5</v>
      </c>
      <c r="K140" s="9">
        <f>4/2</f>
        <v>2</v>
      </c>
      <c r="L140" s="9">
        <f>3/2</f>
        <v>1.5</v>
      </c>
      <c r="M140" s="9">
        <v>3</v>
      </c>
      <c r="N140" s="4">
        <v>3</v>
      </c>
      <c r="O140" s="4">
        <v>3</v>
      </c>
      <c r="P140" s="4">
        <v>3</v>
      </c>
      <c r="Q140" s="4">
        <v>3</v>
      </c>
      <c r="R140" s="4">
        <v>3</v>
      </c>
      <c r="S140" s="4">
        <v>3</v>
      </c>
      <c r="T140" s="4">
        <v>2</v>
      </c>
      <c r="U140" s="4">
        <v>2</v>
      </c>
      <c r="V140" s="9">
        <f>SUM(E140:U140)</f>
        <v>40.5</v>
      </c>
      <c r="X140" s="4"/>
      <c r="AG140"/>
    </row>
    <row r="141" spans="1:33" hidden="1" x14ac:dyDescent="0.25">
      <c r="A141" s="9"/>
      <c r="B141" s="9"/>
      <c r="C141" s="9"/>
      <c r="D141" s="9" t="s">
        <v>70</v>
      </c>
      <c r="E141" s="9">
        <f>8/2</f>
        <v>4</v>
      </c>
      <c r="F141" s="9">
        <f>8/2</f>
        <v>4</v>
      </c>
      <c r="G141" s="9">
        <f>8/2</f>
        <v>4</v>
      </c>
      <c r="H141" s="9">
        <f>8/2</f>
        <v>4</v>
      </c>
      <c r="I141" s="9">
        <f>8/2</f>
        <v>4</v>
      </c>
      <c r="J141" s="9">
        <f>9/2</f>
        <v>4.5</v>
      </c>
      <c r="K141" s="9">
        <f>10/2</f>
        <v>5</v>
      </c>
      <c r="L141" s="9">
        <f>9/2</f>
        <v>4.5</v>
      </c>
      <c r="M141" s="9">
        <v>10</v>
      </c>
      <c r="N141" s="4">
        <v>7</v>
      </c>
      <c r="O141" s="4">
        <v>8</v>
      </c>
      <c r="P141" s="4">
        <v>7</v>
      </c>
      <c r="Q141" s="4">
        <v>7</v>
      </c>
      <c r="R141" s="4">
        <v>6</v>
      </c>
      <c r="S141" s="4">
        <v>7</v>
      </c>
      <c r="T141" s="4">
        <v>7</v>
      </c>
      <c r="U141" s="4">
        <v>7</v>
      </c>
      <c r="V141" s="9">
        <f>SUM(E141:U141)</f>
        <v>100</v>
      </c>
      <c r="X141" s="4"/>
      <c r="AG141"/>
    </row>
    <row r="142" spans="1:33" hidden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P142" s="4"/>
      <c r="Q142" s="4"/>
      <c r="R142" s="4"/>
      <c r="S142" s="4"/>
      <c r="T142" s="4"/>
      <c r="U142" s="4"/>
      <c r="V142" s="9"/>
      <c r="X142" s="4"/>
      <c r="AG142"/>
    </row>
    <row r="143" spans="1:33" x14ac:dyDescent="0.25">
      <c r="A143" s="9"/>
      <c r="B143" s="9"/>
      <c r="C143" s="9"/>
      <c r="D143" s="9" t="s">
        <v>113</v>
      </c>
      <c r="E143" s="9">
        <f t="shared" ref="E143:L150" si="22">E134*2/4</f>
        <v>1</v>
      </c>
      <c r="F143" s="9">
        <f t="shared" si="22"/>
        <v>0.25</v>
      </c>
      <c r="G143" s="9">
        <f t="shared" si="22"/>
        <v>0.25</v>
      </c>
      <c r="H143" s="9">
        <f t="shared" si="22"/>
        <v>0.5</v>
      </c>
      <c r="I143" s="9">
        <f t="shared" si="22"/>
        <v>0</v>
      </c>
      <c r="J143" s="9">
        <f t="shared" si="22"/>
        <v>0.75</v>
      </c>
      <c r="K143" s="9">
        <f t="shared" si="22"/>
        <v>1.25</v>
      </c>
      <c r="L143" s="9">
        <f t="shared" si="22"/>
        <v>1</v>
      </c>
      <c r="M143" s="9">
        <f>M134/4</f>
        <v>0.75</v>
      </c>
      <c r="N143" s="9">
        <f>N134/4</f>
        <v>0.75</v>
      </c>
      <c r="O143" s="9">
        <f>O134/4</f>
        <v>0.5</v>
      </c>
      <c r="P143" s="9">
        <f t="shared" ref="P143:U143" si="23">P134/4</f>
        <v>1</v>
      </c>
      <c r="Q143" s="9">
        <f t="shared" si="23"/>
        <v>0.75</v>
      </c>
      <c r="R143" s="9">
        <f t="shared" si="23"/>
        <v>0.5</v>
      </c>
      <c r="S143" s="9">
        <f t="shared" si="23"/>
        <v>0.5</v>
      </c>
      <c r="T143" s="9">
        <f t="shared" si="23"/>
        <v>0.5</v>
      </c>
      <c r="U143" s="9">
        <f t="shared" si="23"/>
        <v>0.25</v>
      </c>
      <c r="V143" s="9">
        <f>SUM(E143:U143)</f>
        <v>10.5</v>
      </c>
      <c r="X143" s="4"/>
      <c r="AG143"/>
    </row>
    <row r="144" spans="1:33" x14ac:dyDescent="0.25">
      <c r="A144" s="9"/>
      <c r="B144" s="9"/>
      <c r="C144" s="9"/>
      <c r="D144" s="9" t="s">
        <v>116</v>
      </c>
      <c r="E144" s="9">
        <f t="shared" si="22"/>
        <v>3.75</v>
      </c>
      <c r="F144" s="9">
        <f t="shared" si="22"/>
        <v>3</v>
      </c>
      <c r="G144" s="9">
        <f t="shared" si="22"/>
        <v>2.5</v>
      </c>
      <c r="H144" s="9">
        <f t="shared" si="22"/>
        <v>2.5</v>
      </c>
      <c r="I144" s="9">
        <f t="shared" si="22"/>
        <v>2.5</v>
      </c>
      <c r="J144" s="9">
        <f t="shared" si="22"/>
        <v>2</v>
      </c>
      <c r="K144" s="9">
        <f t="shared" si="22"/>
        <v>2.5</v>
      </c>
      <c r="L144" s="9">
        <f t="shared" si="22"/>
        <v>2.25</v>
      </c>
      <c r="M144" s="9">
        <f t="shared" ref="M144:N150" si="24">M135/4</f>
        <v>2.5</v>
      </c>
      <c r="N144" s="9">
        <f t="shared" si="24"/>
        <v>2</v>
      </c>
      <c r="O144" s="9">
        <f t="shared" ref="O144:U144" si="25">O135/4</f>
        <v>2.5</v>
      </c>
      <c r="P144" s="9">
        <f t="shared" si="25"/>
        <v>2.25</v>
      </c>
      <c r="Q144" s="9">
        <f t="shared" si="25"/>
        <v>2.25</v>
      </c>
      <c r="R144" s="9">
        <f t="shared" si="25"/>
        <v>2.25</v>
      </c>
      <c r="S144" s="9">
        <f t="shared" si="25"/>
        <v>2.25</v>
      </c>
      <c r="T144" s="9">
        <f t="shared" si="25"/>
        <v>2</v>
      </c>
      <c r="U144" s="9">
        <f t="shared" si="25"/>
        <v>2</v>
      </c>
      <c r="V144" s="9">
        <f>SUM(E144:U144)</f>
        <v>41</v>
      </c>
      <c r="X144" s="4"/>
      <c r="AG144"/>
    </row>
    <row r="145" spans="1:33" x14ac:dyDescent="0.25">
      <c r="A145" s="9"/>
      <c r="B145" s="9"/>
      <c r="C145" s="9"/>
      <c r="D145" s="9" t="s">
        <v>74</v>
      </c>
      <c r="E145" s="9">
        <f t="shared" si="22"/>
        <v>6</v>
      </c>
      <c r="F145" s="9">
        <f t="shared" si="22"/>
        <v>4.75</v>
      </c>
      <c r="G145" s="9">
        <f t="shared" si="22"/>
        <v>3.75</v>
      </c>
      <c r="H145" s="9">
        <f t="shared" si="22"/>
        <v>4</v>
      </c>
      <c r="I145" s="9">
        <f t="shared" si="22"/>
        <v>4.25</v>
      </c>
      <c r="J145" s="9">
        <f t="shared" si="22"/>
        <v>4.25</v>
      </c>
      <c r="K145" s="9">
        <f t="shared" si="22"/>
        <v>3.5</v>
      </c>
      <c r="L145" s="9">
        <f t="shared" si="22"/>
        <v>3.75</v>
      </c>
      <c r="M145" s="9">
        <f t="shared" si="24"/>
        <v>4</v>
      </c>
      <c r="N145" s="9">
        <f t="shared" si="24"/>
        <v>3.25</v>
      </c>
      <c r="O145" s="9">
        <f t="shared" ref="O145:U145" si="26">O136/4</f>
        <v>3.25</v>
      </c>
      <c r="P145" s="9">
        <f t="shared" si="26"/>
        <v>3.25</v>
      </c>
      <c r="Q145" s="9">
        <f t="shared" si="26"/>
        <v>2.75</v>
      </c>
      <c r="R145" s="9">
        <f t="shared" si="26"/>
        <v>3</v>
      </c>
      <c r="S145" s="9">
        <f t="shared" si="26"/>
        <v>2.75</v>
      </c>
      <c r="T145" s="9">
        <f t="shared" si="26"/>
        <v>2.5</v>
      </c>
      <c r="U145" s="9">
        <f t="shared" si="26"/>
        <v>2.25</v>
      </c>
      <c r="V145" s="9">
        <f>SUM(E145:U145)</f>
        <v>61.25</v>
      </c>
      <c r="X145" s="4"/>
      <c r="AG145"/>
    </row>
    <row r="146" spans="1:33" x14ac:dyDescent="0.25">
      <c r="A146" s="9"/>
      <c r="B146" s="9"/>
      <c r="C146" s="9"/>
      <c r="D146" s="9" t="s">
        <v>75</v>
      </c>
      <c r="E146" s="9">
        <f t="shared" si="22"/>
        <v>4.25</v>
      </c>
      <c r="F146" s="9">
        <f t="shared" si="22"/>
        <v>2.75</v>
      </c>
      <c r="G146" s="9">
        <f t="shared" si="22"/>
        <v>2.5</v>
      </c>
      <c r="H146" s="9">
        <f t="shared" si="22"/>
        <v>2.5</v>
      </c>
      <c r="I146" s="9">
        <f t="shared" si="22"/>
        <v>2.75</v>
      </c>
      <c r="J146" s="9">
        <f t="shared" si="22"/>
        <v>2.75</v>
      </c>
      <c r="K146" s="9">
        <f t="shared" si="22"/>
        <v>3.25</v>
      </c>
      <c r="L146" s="9">
        <f t="shared" si="22"/>
        <v>2</v>
      </c>
      <c r="M146" s="9">
        <f t="shared" si="24"/>
        <v>2.25</v>
      </c>
      <c r="N146" s="9">
        <f t="shared" si="24"/>
        <v>2.25</v>
      </c>
      <c r="O146" s="9">
        <f t="shared" ref="O146:U146" si="27">O137/4</f>
        <v>2</v>
      </c>
      <c r="P146" s="9">
        <f t="shared" si="27"/>
        <v>1.75</v>
      </c>
      <c r="Q146" s="9">
        <f t="shared" si="27"/>
        <v>1.75</v>
      </c>
      <c r="R146" s="9">
        <f t="shared" si="27"/>
        <v>1.75</v>
      </c>
      <c r="S146" s="9">
        <f t="shared" si="27"/>
        <v>2</v>
      </c>
      <c r="T146" s="9">
        <f t="shared" si="27"/>
        <v>1.5</v>
      </c>
      <c r="U146" s="9">
        <f t="shared" si="27"/>
        <v>1.75</v>
      </c>
      <c r="V146" s="9">
        <f>SUM(E146:U146)</f>
        <v>39.75</v>
      </c>
      <c r="X146" s="4"/>
      <c r="AG146"/>
    </row>
    <row r="147" spans="1:33" x14ac:dyDescent="0.25">
      <c r="A147" s="9"/>
      <c r="B147" s="9"/>
      <c r="C147" s="9"/>
      <c r="D147" s="9" t="s">
        <v>114</v>
      </c>
      <c r="E147" s="9">
        <f t="shared" si="22"/>
        <v>0.75</v>
      </c>
      <c r="F147" s="9">
        <f t="shared" si="22"/>
        <v>0.75</v>
      </c>
      <c r="G147" s="9">
        <f t="shared" si="22"/>
        <v>0.75</v>
      </c>
      <c r="H147" s="9">
        <f t="shared" si="22"/>
        <v>0.5</v>
      </c>
      <c r="I147" s="9">
        <f t="shared" si="22"/>
        <v>0.5</v>
      </c>
      <c r="J147" s="9">
        <f t="shared" si="22"/>
        <v>0.5</v>
      </c>
      <c r="K147" s="9">
        <f t="shared" si="22"/>
        <v>0.75</v>
      </c>
      <c r="L147" s="9">
        <f t="shared" si="22"/>
        <v>0.5</v>
      </c>
      <c r="M147" s="9">
        <f t="shared" si="24"/>
        <v>0.5</v>
      </c>
      <c r="N147" s="9">
        <f t="shared" si="24"/>
        <v>0.5</v>
      </c>
      <c r="O147" s="9">
        <f t="shared" ref="O147:U147" si="28">O138/4</f>
        <v>0.5</v>
      </c>
      <c r="P147" s="9">
        <f t="shared" si="28"/>
        <v>0.5</v>
      </c>
      <c r="Q147" s="9">
        <f t="shared" si="28"/>
        <v>0.5</v>
      </c>
      <c r="R147" s="9">
        <f t="shared" si="28"/>
        <v>0.5</v>
      </c>
      <c r="S147" s="9">
        <f t="shared" si="28"/>
        <v>0.5</v>
      </c>
      <c r="T147" s="9">
        <f t="shared" si="28"/>
        <v>0.25</v>
      </c>
      <c r="U147" s="9">
        <f t="shared" si="28"/>
        <v>0.25</v>
      </c>
      <c r="V147" s="9">
        <f>SUM(E147:U147)</f>
        <v>9</v>
      </c>
      <c r="X147" s="4"/>
      <c r="AG147"/>
    </row>
    <row r="148" spans="1:33" x14ac:dyDescent="0.25">
      <c r="A148" s="9"/>
      <c r="B148" s="9"/>
      <c r="C148" s="9"/>
      <c r="D148" s="9" t="s">
        <v>115</v>
      </c>
      <c r="E148" s="9">
        <f t="shared" si="22"/>
        <v>0.5</v>
      </c>
      <c r="F148" s="9">
        <f t="shared" si="22"/>
        <v>0.75</v>
      </c>
      <c r="G148" s="9">
        <f t="shared" si="22"/>
        <v>0.5</v>
      </c>
      <c r="H148" s="9">
        <f t="shared" si="22"/>
        <v>0.25</v>
      </c>
      <c r="I148" s="9">
        <f t="shared" si="22"/>
        <v>0.75</v>
      </c>
      <c r="J148" s="9">
        <f t="shared" si="22"/>
        <v>0.75</v>
      </c>
      <c r="K148" s="9">
        <f t="shared" si="22"/>
        <v>1.25</v>
      </c>
      <c r="L148" s="9">
        <f t="shared" si="22"/>
        <v>1.25</v>
      </c>
      <c r="M148" s="9">
        <f t="shared" si="24"/>
        <v>1.25</v>
      </c>
      <c r="N148" s="9">
        <f t="shared" si="24"/>
        <v>1</v>
      </c>
      <c r="O148" s="9">
        <f t="shared" ref="O148:U148" si="29">O139/4</f>
        <v>0.5</v>
      </c>
      <c r="P148" s="9">
        <f t="shared" si="29"/>
        <v>0.5</v>
      </c>
      <c r="Q148" s="9">
        <f t="shared" si="29"/>
        <v>0.5</v>
      </c>
      <c r="R148" s="9">
        <f t="shared" si="29"/>
        <v>0.5</v>
      </c>
      <c r="S148" s="9">
        <f t="shared" si="29"/>
        <v>0.5</v>
      </c>
      <c r="T148" s="9">
        <f t="shared" si="29"/>
        <v>0.5</v>
      </c>
      <c r="U148" s="9">
        <f t="shared" si="29"/>
        <v>0.5</v>
      </c>
      <c r="V148" s="9">
        <f>SUM(E148:U148)</f>
        <v>11.75</v>
      </c>
      <c r="X148" s="4"/>
      <c r="AG148"/>
    </row>
    <row r="149" spans="1:33" x14ac:dyDescent="0.25">
      <c r="A149" s="9"/>
      <c r="B149" s="9"/>
      <c r="C149" s="9"/>
      <c r="D149" s="9" t="s">
        <v>71</v>
      </c>
      <c r="E149" s="9">
        <f t="shared" si="22"/>
        <v>1.5</v>
      </c>
      <c r="F149" s="9">
        <f t="shared" si="22"/>
        <v>1.25</v>
      </c>
      <c r="G149" s="9">
        <f t="shared" si="22"/>
        <v>1.25</v>
      </c>
      <c r="H149" s="9">
        <f t="shared" si="22"/>
        <v>0.75</v>
      </c>
      <c r="I149" s="9">
        <f t="shared" si="22"/>
        <v>0.5</v>
      </c>
      <c r="J149" s="9">
        <f t="shared" si="22"/>
        <v>0.75</v>
      </c>
      <c r="K149" s="9">
        <f t="shared" si="22"/>
        <v>1</v>
      </c>
      <c r="L149" s="9">
        <f t="shared" si="22"/>
        <v>0.75</v>
      </c>
      <c r="M149" s="9">
        <f t="shared" si="24"/>
        <v>0.75</v>
      </c>
      <c r="N149" s="9">
        <f t="shared" si="24"/>
        <v>0.75</v>
      </c>
      <c r="O149" s="9">
        <f t="shared" ref="O149:U149" si="30">O140/4</f>
        <v>0.75</v>
      </c>
      <c r="P149" s="9">
        <f t="shared" si="30"/>
        <v>0.75</v>
      </c>
      <c r="Q149" s="9">
        <f t="shared" si="30"/>
        <v>0.75</v>
      </c>
      <c r="R149" s="9">
        <f t="shared" si="30"/>
        <v>0.75</v>
      </c>
      <c r="S149" s="9">
        <f t="shared" si="30"/>
        <v>0.75</v>
      </c>
      <c r="T149" s="9">
        <f t="shared" si="30"/>
        <v>0.5</v>
      </c>
      <c r="U149" s="9">
        <f t="shared" si="30"/>
        <v>0.5</v>
      </c>
      <c r="V149" s="9">
        <f>SUM(E149:U149)</f>
        <v>14</v>
      </c>
      <c r="X149" s="4"/>
      <c r="AG149"/>
    </row>
    <row r="150" spans="1:33" x14ac:dyDescent="0.25">
      <c r="A150" s="9"/>
      <c r="B150" s="9"/>
      <c r="C150" s="9"/>
      <c r="D150" s="9" t="s">
        <v>70</v>
      </c>
      <c r="E150" s="9">
        <f t="shared" si="22"/>
        <v>2</v>
      </c>
      <c r="F150" s="9">
        <f t="shared" si="22"/>
        <v>2</v>
      </c>
      <c r="G150" s="9">
        <f t="shared" si="22"/>
        <v>2</v>
      </c>
      <c r="H150" s="9">
        <f t="shared" si="22"/>
        <v>2</v>
      </c>
      <c r="I150" s="9">
        <f t="shared" si="22"/>
        <v>2</v>
      </c>
      <c r="J150" s="9">
        <f t="shared" si="22"/>
        <v>2.25</v>
      </c>
      <c r="K150" s="9">
        <f t="shared" si="22"/>
        <v>2.5</v>
      </c>
      <c r="L150" s="9">
        <f t="shared" si="22"/>
        <v>2.25</v>
      </c>
      <c r="M150" s="9">
        <f t="shared" si="24"/>
        <v>2.5</v>
      </c>
      <c r="N150" s="9">
        <f t="shared" si="24"/>
        <v>1.75</v>
      </c>
      <c r="O150" s="9">
        <f t="shared" ref="O150:U150" si="31">O141/4</f>
        <v>2</v>
      </c>
      <c r="P150" s="9">
        <f t="shared" si="31"/>
        <v>1.75</v>
      </c>
      <c r="Q150" s="9">
        <f t="shared" si="31"/>
        <v>1.75</v>
      </c>
      <c r="R150" s="9">
        <f t="shared" si="31"/>
        <v>1.5</v>
      </c>
      <c r="S150" s="9">
        <f t="shared" si="31"/>
        <v>1.75</v>
      </c>
      <c r="T150" s="9">
        <f t="shared" si="31"/>
        <v>1.75</v>
      </c>
      <c r="U150" s="9">
        <f t="shared" si="31"/>
        <v>1.75</v>
      </c>
      <c r="V150" s="9">
        <f>SUM(E150:U150)</f>
        <v>33.5</v>
      </c>
      <c r="X150" s="4"/>
      <c r="AG150"/>
    </row>
    <row r="151" spans="1:3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20"/>
      <c r="N151" s="9"/>
    </row>
    <row r="152" spans="1:33" ht="15.75" thickBo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20"/>
      <c r="N152" s="9"/>
    </row>
    <row r="153" spans="1:33" ht="45.75" customHeight="1" thickTop="1" thickBot="1" x14ac:dyDescent="0.3">
      <c r="A153" s="9"/>
      <c r="B153" s="9"/>
      <c r="C153" s="9"/>
      <c r="D153" s="11" t="s">
        <v>160</v>
      </c>
      <c r="E153" s="12" t="s">
        <v>161</v>
      </c>
      <c r="F153" s="13" t="s">
        <v>162</v>
      </c>
      <c r="G153" s="9"/>
      <c r="H153" s="9"/>
      <c r="I153" s="9"/>
      <c r="J153" s="9"/>
      <c r="K153" s="9"/>
      <c r="L153" s="9"/>
      <c r="M153" s="20"/>
      <c r="N153" s="9"/>
    </row>
    <row r="154" spans="1:33" ht="15.75" thickBot="1" x14ac:dyDescent="0.3">
      <c r="A154" s="9"/>
      <c r="B154" s="9"/>
      <c r="C154" s="9"/>
      <c r="D154" s="14" t="s">
        <v>116</v>
      </c>
      <c r="E154" s="15">
        <f>V126+V144</f>
        <v>78.249038461538461</v>
      </c>
      <c r="F154" s="16" t="s">
        <v>157</v>
      </c>
      <c r="G154" s="9"/>
      <c r="H154" s="9"/>
      <c r="I154" s="9"/>
      <c r="J154" s="9"/>
      <c r="K154" s="9"/>
      <c r="L154" s="9"/>
      <c r="M154" s="20"/>
      <c r="N154" s="9"/>
    </row>
    <row r="155" spans="1:33" ht="15.75" thickBot="1" x14ac:dyDescent="0.3">
      <c r="A155" s="9"/>
      <c r="B155" s="9"/>
      <c r="C155" s="9"/>
      <c r="D155" s="14" t="s">
        <v>74</v>
      </c>
      <c r="E155" s="15">
        <f>V128+V145</f>
        <v>85.511538461538464</v>
      </c>
      <c r="F155" s="16" t="s">
        <v>155</v>
      </c>
      <c r="G155" s="9"/>
      <c r="H155" s="9"/>
      <c r="I155" s="9"/>
      <c r="J155" s="9"/>
      <c r="K155" s="9"/>
      <c r="L155" s="9"/>
      <c r="M155" s="20"/>
      <c r="N155" s="9"/>
    </row>
    <row r="156" spans="1:33" ht="15.75" thickBot="1" x14ac:dyDescent="0.3">
      <c r="A156" s="9"/>
      <c r="B156" s="9"/>
      <c r="C156" s="9"/>
      <c r="D156" s="14" t="s">
        <v>75</v>
      </c>
      <c r="E156" s="15">
        <f>V123+V146</f>
        <v>115.77015484515483</v>
      </c>
      <c r="F156" s="16" t="s">
        <v>153</v>
      </c>
      <c r="G156" s="9"/>
      <c r="H156" s="9"/>
      <c r="I156" s="9"/>
      <c r="J156" s="9"/>
      <c r="K156" s="9"/>
      <c r="L156" s="9"/>
      <c r="M156" s="20"/>
      <c r="N156" s="9"/>
    </row>
    <row r="157" spans="1:33" ht="15.75" thickBot="1" x14ac:dyDescent="0.3">
      <c r="A157" s="9"/>
      <c r="B157" s="9"/>
      <c r="C157" s="9"/>
      <c r="D157" s="14" t="s">
        <v>114</v>
      </c>
      <c r="E157" s="15">
        <f>V127+V147</f>
        <v>40.196574259074261</v>
      </c>
      <c r="F157" s="16" t="s">
        <v>158</v>
      </c>
      <c r="G157" s="9"/>
      <c r="H157" s="9"/>
      <c r="I157" s="9"/>
      <c r="J157" s="9"/>
      <c r="K157" s="9"/>
      <c r="L157" s="9"/>
      <c r="M157" s="20"/>
      <c r="N157" s="9"/>
    </row>
    <row r="158" spans="1:33" ht="15.75" thickBot="1" x14ac:dyDescent="0.3">
      <c r="A158" s="9"/>
      <c r="B158" s="9"/>
      <c r="C158" s="9"/>
      <c r="D158" s="14" t="s">
        <v>115</v>
      </c>
      <c r="E158" s="15">
        <f>V130+V148</f>
        <v>21.151785714285715</v>
      </c>
      <c r="F158" s="16" t="s">
        <v>159</v>
      </c>
      <c r="G158" s="9"/>
      <c r="H158" s="9"/>
      <c r="I158" s="9"/>
      <c r="J158" s="9"/>
      <c r="K158" s="9"/>
      <c r="L158" s="9"/>
      <c r="M158" s="20"/>
      <c r="N158" s="9"/>
    </row>
    <row r="159" spans="1:33" ht="15.75" thickBot="1" x14ac:dyDescent="0.3">
      <c r="A159" s="9"/>
      <c r="B159" s="9"/>
      <c r="C159" s="9"/>
      <c r="D159" s="14" t="s">
        <v>71</v>
      </c>
      <c r="E159" s="15">
        <f>V124+V149</f>
        <v>79.800740925740925</v>
      </c>
      <c r="F159" s="16" t="s">
        <v>156</v>
      </c>
      <c r="G159" s="9"/>
      <c r="H159" s="9"/>
      <c r="I159" s="9"/>
      <c r="J159" s="9"/>
      <c r="K159" s="9"/>
      <c r="L159" s="9"/>
      <c r="M159" s="20"/>
      <c r="N159" s="9"/>
    </row>
    <row r="160" spans="1:33" ht="15.75" thickBot="1" x14ac:dyDescent="0.3">
      <c r="A160" s="9"/>
      <c r="B160" s="9"/>
      <c r="C160" s="9"/>
      <c r="D160" s="17" t="s">
        <v>70</v>
      </c>
      <c r="E160" s="18">
        <f>V125+V150</f>
        <v>97.257817182817178</v>
      </c>
      <c r="F160" s="19" t="s">
        <v>154</v>
      </c>
      <c r="G160" s="9"/>
      <c r="H160" s="9"/>
      <c r="I160" s="9"/>
      <c r="J160" s="9"/>
      <c r="K160" s="9"/>
      <c r="L160" s="9"/>
      <c r="M160" s="20"/>
      <c r="N160" s="9"/>
    </row>
    <row r="161" spans="1:14" ht="15.75" thickTop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20"/>
      <c r="N161" s="9"/>
    </row>
    <row r="162" spans="1:1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20"/>
      <c r="N162" s="9"/>
    </row>
    <row r="163" spans="1:1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20"/>
      <c r="N163" s="9"/>
    </row>
    <row r="164" spans="1:1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20"/>
      <c r="N164" s="9"/>
    </row>
    <row r="165" spans="1:1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20"/>
      <c r="N165" s="9"/>
    </row>
    <row r="166" spans="1:1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20"/>
      <c r="N166" s="9"/>
    </row>
    <row r="167" spans="1:1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20"/>
      <c r="N167" s="9"/>
    </row>
    <row r="168" spans="1:1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20"/>
      <c r="N168" s="9"/>
    </row>
    <row r="169" spans="1:1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20"/>
      <c r="N169" s="9"/>
    </row>
    <row r="170" spans="1:1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20"/>
      <c r="N170" s="9"/>
    </row>
    <row r="171" spans="1:1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20"/>
      <c r="N171" s="9"/>
    </row>
    <row r="172" spans="1:1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20"/>
      <c r="N172" s="9"/>
    </row>
    <row r="173" spans="1:1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20"/>
      <c r="N173" s="9"/>
    </row>
    <row r="174" spans="1:1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20"/>
      <c r="N174" s="9"/>
    </row>
    <row r="175" spans="1:1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20"/>
      <c r="N175" s="9"/>
    </row>
  </sheetData>
  <pageMargins left="0.7" right="0.7" top="0.75" bottom="0.75" header="0.3" footer="0.3"/>
  <ignoredErrors>
    <ignoredError sqref="G136:H136 F139 I139:I140 K138 K140:K141 J135" formula="1"/>
  </ignoredErrors>
  <webPublishItems count="1">
    <webPublishItem id="11574" divId="PigSkinPickem_11574" sourceType="range" sourceRef="D153:F160" destinationFile="C:\Documents and Settings\tbraxtan\My Documents\School\NYU\CGG\PigSkinPickemTotal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workbookViewId="0">
      <selection sqref="A1:XFD1048576"/>
    </sheetView>
  </sheetViews>
  <sheetFormatPr defaultRowHeight="15" x14ac:dyDescent="0.25"/>
  <cols>
    <col min="3" max="3" width="49.140625" customWidth="1"/>
    <col min="4" max="4" width="10.28515625" customWidth="1"/>
    <col min="8" max="8" width="10.28515625" customWidth="1"/>
  </cols>
  <sheetData>
    <row r="1" spans="1:22" x14ac:dyDescent="0.25">
      <c r="C1" t="s">
        <v>0</v>
      </c>
      <c r="D1" t="s">
        <v>19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</row>
    <row r="5" spans="1:22" x14ac:dyDescent="0.25">
      <c r="A5">
        <v>1</v>
      </c>
      <c r="B5">
        <v>26</v>
      </c>
      <c r="C5" t="s">
        <v>47</v>
      </c>
      <c r="D5" t="s">
        <v>74</v>
      </c>
      <c r="E5">
        <v>9</v>
      </c>
      <c r="F5">
        <v>13</v>
      </c>
    </row>
    <row r="6" spans="1:22" x14ac:dyDescent="0.25">
      <c r="A6">
        <v>2</v>
      </c>
      <c r="B6">
        <v>26</v>
      </c>
      <c r="C6" t="s">
        <v>64</v>
      </c>
      <c r="D6" t="s">
        <v>70</v>
      </c>
      <c r="E6">
        <v>9</v>
      </c>
      <c r="F6">
        <v>12</v>
      </c>
    </row>
    <row r="7" spans="1:22" x14ac:dyDescent="0.25">
      <c r="A7">
        <v>3</v>
      </c>
      <c r="B7">
        <v>80</v>
      </c>
      <c r="C7" t="s">
        <v>108</v>
      </c>
      <c r="D7" t="s">
        <v>113</v>
      </c>
      <c r="E7">
        <v>0</v>
      </c>
      <c r="F7">
        <v>0</v>
      </c>
    </row>
    <row r="8" spans="1:22" x14ac:dyDescent="0.25">
      <c r="A8">
        <v>4</v>
      </c>
      <c r="B8">
        <v>26</v>
      </c>
      <c r="C8" t="s">
        <v>45</v>
      </c>
      <c r="D8" t="s">
        <v>72</v>
      </c>
      <c r="E8">
        <v>9</v>
      </c>
      <c r="F8">
        <v>0</v>
      </c>
    </row>
    <row r="9" spans="1:22" x14ac:dyDescent="0.25">
      <c r="A9">
        <v>5</v>
      </c>
      <c r="B9">
        <v>3</v>
      </c>
      <c r="C9" t="s">
        <v>22</v>
      </c>
      <c r="D9" t="s">
        <v>72</v>
      </c>
      <c r="E9" s="2">
        <v>11</v>
      </c>
      <c r="F9">
        <v>12</v>
      </c>
    </row>
    <row r="10" spans="1:22" x14ac:dyDescent="0.25">
      <c r="A10">
        <v>6</v>
      </c>
      <c r="B10">
        <v>46</v>
      </c>
      <c r="C10" t="s">
        <v>81</v>
      </c>
      <c r="D10" t="s">
        <v>72</v>
      </c>
      <c r="E10">
        <v>8</v>
      </c>
      <c r="F10">
        <v>13</v>
      </c>
    </row>
    <row r="11" spans="1:22" x14ac:dyDescent="0.25">
      <c r="A11">
        <v>7</v>
      </c>
      <c r="B11">
        <v>14</v>
      </c>
      <c r="C11" t="s">
        <v>40</v>
      </c>
      <c r="D11" t="s">
        <v>72</v>
      </c>
      <c r="E11">
        <v>10</v>
      </c>
      <c r="F11">
        <v>11</v>
      </c>
    </row>
    <row r="12" spans="1:22" x14ac:dyDescent="0.25">
      <c r="A12">
        <v>8</v>
      </c>
      <c r="B12">
        <v>46</v>
      </c>
      <c r="C12" t="s">
        <v>88</v>
      </c>
      <c r="D12" t="s">
        <v>72</v>
      </c>
      <c r="E12">
        <v>8</v>
      </c>
      <c r="F12">
        <v>9</v>
      </c>
    </row>
    <row r="13" spans="1:22" x14ac:dyDescent="0.25">
      <c r="A13">
        <v>9</v>
      </c>
      <c r="B13">
        <v>26</v>
      </c>
      <c r="C13" t="s">
        <v>53</v>
      </c>
      <c r="D13" t="s">
        <v>72</v>
      </c>
      <c r="E13">
        <v>9</v>
      </c>
      <c r="F13">
        <v>11</v>
      </c>
    </row>
    <row r="14" spans="1:22" x14ac:dyDescent="0.25">
      <c r="A14">
        <v>10</v>
      </c>
      <c r="B14">
        <v>26</v>
      </c>
      <c r="C14" t="s">
        <v>62</v>
      </c>
      <c r="D14" t="s">
        <v>72</v>
      </c>
      <c r="E14">
        <v>9</v>
      </c>
      <c r="F14">
        <v>11</v>
      </c>
    </row>
    <row r="15" spans="1:22" x14ac:dyDescent="0.25">
      <c r="A15">
        <v>11</v>
      </c>
      <c r="B15">
        <v>68</v>
      </c>
      <c r="C15" t="s">
        <v>98</v>
      </c>
      <c r="D15" t="s">
        <v>72</v>
      </c>
      <c r="E15">
        <v>7</v>
      </c>
      <c r="F15">
        <v>0</v>
      </c>
    </row>
    <row r="16" spans="1:22" x14ac:dyDescent="0.25">
      <c r="A16">
        <v>12</v>
      </c>
      <c r="B16">
        <v>14</v>
      </c>
      <c r="C16" t="s">
        <v>43</v>
      </c>
      <c r="D16" t="s">
        <v>72</v>
      </c>
      <c r="E16">
        <v>10</v>
      </c>
      <c r="F16">
        <v>0</v>
      </c>
    </row>
    <row r="17" spans="1:6" x14ac:dyDescent="0.25">
      <c r="A17">
        <v>13</v>
      </c>
      <c r="B17">
        <v>75</v>
      </c>
      <c r="C17" t="s">
        <v>102</v>
      </c>
      <c r="D17" t="s">
        <v>72</v>
      </c>
      <c r="E17">
        <v>6</v>
      </c>
      <c r="F17">
        <v>12</v>
      </c>
    </row>
    <row r="18" spans="1:6" x14ac:dyDescent="0.25">
      <c r="A18">
        <v>14</v>
      </c>
      <c r="B18">
        <v>26</v>
      </c>
      <c r="C18" t="s">
        <v>59</v>
      </c>
      <c r="D18" t="s">
        <v>72</v>
      </c>
      <c r="E18">
        <v>9</v>
      </c>
      <c r="F18">
        <v>13</v>
      </c>
    </row>
    <row r="19" spans="1:6" x14ac:dyDescent="0.25">
      <c r="A19">
        <v>15</v>
      </c>
      <c r="B19">
        <v>46</v>
      </c>
      <c r="C19" t="s">
        <v>92</v>
      </c>
      <c r="D19" t="s">
        <v>72</v>
      </c>
      <c r="E19">
        <v>8</v>
      </c>
      <c r="F19">
        <v>12</v>
      </c>
    </row>
    <row r="20" spans="1:6" x14ac:dyDescent="0.25">
      <c r="A20">
        <v>16</v>
      </c>
      <c r="B20">
        <v>26</v>
      </c>
      <c r="C20" t="s">
        <v>57</v>
      </c>
      <c r="D20" t="s">
        <v>72</v>
      </c>
      <c r="E20">
        <v>9</v>
      </c>
      <c r="F20">
        <v>12</v>
      </c>
    </row>
    <row r="21" spans="1:6" x14ac:dyDescent="0.25">
      <c r="A21">
        <v>17</v>
      </c>
      <c r="B21">
        <v>46</v>
      </c>
      <c r="C21" t="s">
        <v>66</v>
      </c>
      <c r="D21" t="s">
        <v>74</v>
      </c>
      <c r="E21">
        <v>8</v>
      </c>
      <c r="F21">
        <v>10</v>
      </c>
    </row>
    <row r="22" spans="1:6" x14ac:dyDescent="0.25">
      <c r="A22">
        <v>18</v>
      </c>
      <c r="B22">
        <v>14</v>
      </c>
      <c r="C22" t="s">
        <v>36</v>
      </c>
      <c r="D22" t="s">
        <v>74</v>
      </c>
      <c r="E22">
        <v>10</v>
      </c>
      <c r="F22">
        <v>9</v>
      </c>
    </row>
    <row r="23" spans="1:6" x14ac:dyDescent="0.25">
      <c r="A23">
        <v>19</v>
      </c>
      <c r="B23">
        <v>46</v>
      </c>
      <c r="C23" t="s">
        <v>78</v>
      </c>
      <c r="D23" t="s">
        <v>74</v>
      </c>
      <c r="E23">
        <v>8</v>
      </c>
      <c r="F23">
        <v>12</v>
      </c>
    </row>
    <row r="24" spans="1:6" x14ac:dyDescent="0.25">
      <c r="A24">
        <v>20</v>
      </c>
      <c r="B24">
        <v>3</v>
      </c>
      <c r="C24" t="s">
        <v>24</v>
      </c>
      <c r="D24" t="s">
        <v>74</v>
      </c>
      <c r="E24" s="2">
        <v>11</v>
      </c>
      <c r="F24">
        <v>11</v>
      </c>
    </row>
    <row r="25" spans="1:6" x14ac:dyDescent="0.25">
      <c r="A25">
        <v>21</v>
      </c>
      <c r="B25">
        <v>26</v>
      </c>
      <c r="C25" t="s">
        <v>51</v>
      </c>
      <c r="D25" t="s">
        <v>74</v>
      </c>
      <c r="E25">
        <v>9</v>
      </c>
      <c r="F25">
        <v>13</v>
      </c>
    </row>
    <row r="26" spans="1:6" x14ac:dyDescent="0.25">
      <c r="A26">
        <v>22</v>
      </c>
      <c r="B26">
        <v>3</v>
      </c>
      <c r="C26" t="s">
        <v>25</v>
      </c>
      <c r="D26" t="s">
        <v>74</v>
      </c>
      <c r="E26" s="2">
        <v>11</v>
      </c>
      <c r="F26">
        <v>9</v>
      </c>
    </row>
    <row r="27" spans="1:6" x14ac:dyDescent="0.25">
      <c r="A27">
        <v>23</v>
      </c>
      <c r="B27">
        <v>3</v>
      </c>
      <c r="C27" t="s">
        <v>23</v>
      </c>
      <c r="D27" t="s">
        <v>73</v>
      </c>
      <c r="E27" s="2">
        <v>11</v>
      </c>
      <c r="F27">
        <v>13</v>
      </c>
    </row>
    <row r="28" spans="1:6" x14ac:dyDescent="0.25">
      <c r="A28">
        <v>24</v>
      </c>
      <c r="B28">
        <v>46</v>
      </c>
      <c r="C28" t="s">
        <v>86</v>
      </c>
      <c r="D28" t="s">
        <v>74</v>
      </c>
      <c r="E28">
        <v>8</v>
      </c>
      <c r="F28">
        <v>12</v>
      </c>
    </row>
    <row r="29" spans="1:6" x14ac:dyDescent="0.25">
      <c r="A29">
        <v>25</v>
      </c>
      <c r="B29">
        <v>26</v>
      </c>
      <c r="C29" t="s">
        <v>60</v>
      </c>
      <c r="D29" t="s">
        <v>74</v>
      </c>
      <c r="E29">
        <v>9</v>
      </c>
      <c r="F29">
        <v>0</v>
      </c>
    </row>
    <row r="30" spans="1:6" x14ac:dyDescent="0.25">
      <c r="A30">
        <v>26</v>
      </c>
      <c r="B30">
        <v>46</v>
      </c>
      <c r="C30" t="s">
        <v>68</v>
      </c>
      <c r="D30" t="s">
        <v>74</v>
      </c>
      <c r="E30">
        <v>8</v>
      </c>
      <c r="F30">
        <v>11</v>
      </c>
    </row>
    <row r="31" spans="1:6" x14ac:dyDescent="0.25">
      <c r="A31">
        <v>27</v>
      </c>
      <c r="B31">
        <v>75</v>
      </c>
      <c r="C31" t="s">
        <v>101</v>
      </c>
      <c r="D31" t="s">
        <v>74</v>
      </c>
      <c r="E31">
        <v>6</v>
      </c>
      <c r="F31">
        <v>13</v>
      </c>
    </row>
    <row r="32" spans="1:6" x14ac:dyDescent="0.25">
      <c r="A32">
        <v>28</v>
      </c>
      <c r="B32">
        <v>14</v>
      </c>
      <c r="C32" t="s">
        <v>37</v>
      </c>
      <c r="D32" t="s">
        <v>74</v>
      </c>
      <c r="E32">
        <v>10</v>
      </c>
      <c r="F32">
        <v>13</v>
      </c>
    </row>
    <row r="33" spans="1:6" x14ac:dyDescent="0.25">
      <c r="A33">
        <v>29</v>
      </c>
      <c r="B33">
        <v>46</v>
      </c>
      <c r="C33" t="s">
        <v>87</v>
      </c>
      <c r="D33" t="s">
        <v>74</v>
      </c>
      <c r="E33">
        <v>8</v>
      </c>
      <c r="F33">
        <v>12</v>
      </c>
    </row>
    <row r="34" spans="1:6" x14ac:dyDescent="0.25">
      <c r="A34">
        <v>30</v>
      </c>
      <c r="B34">
        <v>46</v>
      </c>
      <c r="C34" t="s">
        <v>69</v>
      </c>
      <c r="D34" t="s">
        <v>74</v>
      </c>
      <c r="E34">
        <v>8</v>
      </c>
      <c r="F34">
        <v>11</v>
      </c>
    </row>
    <row r="35" spans="1:6" x14ac:dyDescent="0.25">
      <c r="A35">
        <v>32</v>
      </c>
      <c r="B35">
        <v>46</v>
      </c>
      <c r="C35" t="s">
        <v>82</v>
      </c>
      <c r="D35" t="s">
        <v>74</v>
      </c>
      <c r="E35">
        <v>8</v>
      </c>
      <c r="F35">
        <v>9</v>
      </c>
    </row>
    <row r="36" spans="1:6" x14ac:dyDescent="0.25">
      <c r="A36">
        <v>33</v>
      </c>
      <c r="B36">
        <v>80</v>
      </c>
      <c r="C36" t="s">
        <v>106</v>
      </c>
      <c r="D36" t="s">
        <v>74</v>
      </c>
      <c r="E36">
        <v>0</v>
      </c>
      <c r="F36">
        <v>0</v>
      </c>
    </row>
    <row r="37" spans="1:6" x14ac:dyDescent="0.25">
      <c r="A37">
        <v>34</v>
      </c>
      <c r="B37">
        <v>26</v>
      </c>
      <c r="C37" t="s">
        <v>46</v>
      </c>
      <c r="D37" t="s">
        <v>74</v>
      </c>
      <c r="E37">
        <v>9</v>
      </c>
      <c r="F37">
        <v>12</v>
      </c>
    </row>
    <row r="38" spans="1:6" x14ac:dyDescent="0.25">
      <c r="A38">
        <v>35</v>
      </c>
      <c r="B38">
        <v>80</v>
      </c>
      <c r="C38" t="s">
        <v>105</v>
      </c>
      <c r="D38" t="s">
        <v>74</v>
      </c>
      <c r="E38">
        <v>0</v>
      </c>
      <c r="F38">
        <v>0</v>
      </c>
    </row>
    <row r="39" spans="1:6" x14ac:dyDescent="0.25">
      <c r="A39">
        <v>36</v>
      </c>
      <c r="B39">
        <v>14</v>
      </c>
      <c r="C39" t="s">
        <v>38</v>
      </c>
      <c r="D39" t="s">
        <v>74</v>
      </c>
      <c r="E39">
        <v>10</v>
      </c>
      <c r="F39">
        <v>9</v>
      </c>
    </row>
    <row r="40" spans="1:6" x14ac:dyDescent="0.25">
      <c r="A40">
        <v>37</v>
      </c>
      <c r="B40">
        <v>26</v>
      </c>
      <c r="C40" t="s">
        <v>55</v>
      </c>
      <c r="D40" t="s">
        <v>74</v>
      </c>
      <c r="E40">
        <v>9</v>
      </c>
      <c r="F40">
        <v>0</v>
      </c>
    </row>
    <row r="41" spans="1:6" x14ac:dyDescent="0.25">
      <c r="A41">
        <v>38</v>
      </c>
      <c r="B41">
        <v>46</v>
      </c>
      <c r="C41" t="s">
        <v>76</v>
      </c>
      <c r="D41" t="s">
        <v>74</v>
      </c>
      <c r="E41">
        <v>8</v>
      </c>
      <c r="F41">
        <v>12</v>
      </c>
    </row>
    <row r="42" spans="1:6" x14ac:dyDescent="0.25">
      <c r="A42">
        <v>39</v>
      </c>
      <c r="B42">
        <v>68</v>
      </c>
      <c r="C42" t="s">
        <v>93</v>
      </c>
      <c r="D42" t="s">
        <v>72</v>
      </c>
      <c r="E42">
        <v>7</v>
      </c>
      <c r="F42" s="1">
        <v>15</v>
      </c>
    </row>
    <row r="43" spans="1:6" x14ac:dyDescent="0.25">
      <c r="A43">
        <v>40</v>
      </c>
      <c r="B43">
        <v>26</v>
      </c>
      <c r="C43" t="s">
        <v>49</v>
      </c>
      <c r="D43" t="s">
        <v>113</v>
      </c>
      <c r="E43">
        <v>9</v>
      </c>
      <c r="F43">
        <v>0</v>
      </c>
    </row>
    <row r="44" spans="1:6" x14ac:dyDescent="0.25">
      <c r="A44">
        <v>41</v>
      </c>
      <c r="B44">
        <v>78</v>
      </c>
      <c r="C44" t="s">
        <v>104</v>
      </c>
      <c r="D44" t="s">
        <v>113</v>
      </c>
      <c r="E44">
        <v>1</v>
      </c>
      <c r="F44">
        <v>0</v>
      </c>
    </row>
    <row r="45" spans="1:6" x14ac:dyDescent="0.25">
      <c r="A45">
        <v>42</v>
      </c>
      <c r="B45">
        <v>26</v>
      </c>
      <c r="C45" t="s">
        <v>52</v>
      </c>
      <c r="D45" t="s">
        <v>113</v>
      </c>
      <c r="E45">
        <v>9</v>
      </c>
      <c r="F45">
        <v>10</v>
      </c>
    </row>
    <row r="46" spans="1:6" x14ac:dyDescent="0.25">
      <c r="A46">
        <v>43</v>
      </c>
      <c r="B46">
        <v>46</v>
      </c>
      <c r="C46" t="s">
        <v>85</v>
      </c>
      <c r="D46" t="s">
        <v>113</v>
      </c>
      <c r="E46">
        <v>8</v>
      </c>
      <c r="F46" s="2">
        <v>14</v>
      </c>
    </row>
    <row r="47" spans="1:6" x14ac:dyDescent="0.25">
      <c r="A47">
        <v>44</v>
      </c>
      <c r="B47">
        <v>14</v>
      </c>
      <c r="C47" t="s">
        <v>44</v>
      </c>
      <c r="D47" t="s">
        <v>75</v>
      </c>
      <c r="E47">
        <v>10</v>
      </c>
      <c r="F47">
        <v>9</v>
      </c>
    </row>
    <row r="48" spans="1:6" x14ac:dyDescent="0.25">
      <c r="A48">
        <v>45</v>
      </c>
      <c r="B48">
        <v>3</v>
      </c>
      <c r="C48" t="s">
        <v>29</v>
      </c>
      <c r="D48" t="s">
        <v>75</v>
      </c>
      <c r="E48" s="2">
        <v>11</v>
      </c>
      <c r="F48">
        <v>12</v>
      </c>
    </row>
    <row r="49" spans="1:6" x14ac:dyDescent="0.25">
      <c r="A49">
        <v>46</v>
      </c>
      <c r="B49">
        <v>3</v>
      </c>
      <c r="C49" t="s">
        <v>28</v>
      </c>
      <c r="D49" t="s">
        <v>75</v>
      </c>
      <c r="E49" s="2">
        <v>11</v>
      </c>
      <c r="F49">
        <v>11</v>
      </c>
    </row>
    <row r="50" spans="1:6" x14ac:dyDescent="0.25">
      <c r="A50">
        <v>47</v>
      </c>
      <c r="B50">
        <v>68</v>
      </c>
      <c r="C50" t="s">
        <v>95</v>
      </c>
      <c r="D50" t="s">
        <v>75</v>
      </c>
      <c r="E50">
        <v>7</v>
      </c>
      <c r="F50" s="2">
        <v>14</v>
      </c>
    </row>
    <row r="51" spans="1:6" x14ac:dyDescent="0.25">
      <c r="A51">
        <v>48</v>
      </c>
      <c r="B51">
        <v>46</v>
      </c>
      <c r="C51" t="s">
        <v>67</v>
      </c>
      <c r="D51" t="s">
        <v>75</v>
      </c>
      <c r="E51">
        <v>8</v>
      </c>
      <c r="F51">
        <v>10</v>
      </c>
    </row>
    <row r="52" spans="1:6" x14ac:dyDescent="0.25">
      <c r="A52">
        <v>49</v>
      </c>
      <c r="B52">
        <v>68</v>
      </c>
      <c r="C52" t="s">
        <v>94</v>
      </c>
      <c r="D52" t="s">
        <v>75</v>
      </c>
      <c r="E52">
        <v>7</v>
      </c>
      <c r="F52">
        <v>0</v>
      </c>
    </row>
    <row r="53" spans="1:6" x14ac:dyDescent="0.25">
      <c r="A53">
        <v>50</v>
      </c>
      <c r="B53">
        <v>26</v>
      </c>
      <c r="C53" t="s">
        <v>48</v>
      </c>
      <c r="D53" t="s">
        <v>75</v>
      </c>
      <c r="E53">
        <v>9</v>
      </c>
      <c r="F53">
        <v>12</v>
      </c>
    </row>
    <row r="54" spans="1:6" x14ac:dyDescent="0.25">
      <c r="A54">
        <v>51</v>
      </c>
      <c r="B54">
        <v>26</v>
      </c>
      <c r="C54" t="s">
        <v>54</v>
      </c>
      <c r="D54" t="s">
        <v>75</v>
      </c>
      <c r="E54">
        <v>9</v>
      </c>
      <c r="F54" s="2">
        <v>14</v>
      </c>
    </row>
    <row r="55" spans="1:6" x14ac:dyDescent="0.25">
      <c r="A55">
        <v>52</v>
      </c>
      <c r="B55">
        <v>46</v>
      </c>
      <c r="C55" t="s">
        <v>83</v>
      </c>
      <c r="D55" t="s">
        <v>75</v>
      </c>
      <c r="E55">
        <v>8</v>
      </c>
      <c r="F55">
        <v>0</v>
      </c>
    </row>
    <row r="56" spans="1:6" x14ac:dyDescent="0.25">
      <c r="A56">
        <v>53</v>
      </c>
      <c r="B56">
        <v>46</v>
      </c>
      <c r="C56" t="s">
        <v>65</v>
      </c>
      <c r="D56" t="s">
        <v>75</v>
      </c>
      <c r="E56">
        <v>8</v>
      </c>
      <c r="F56" s="2">
        <v>14</v>
      </c>
    </row>
    <row r="57" spans="1:6" x14ac:dyDescent="0.25">
      <c r="A57">
        <v>54</v>
      </c>
      <c r="B57">
        <v>26</v>
      </c>
      <c r="C57" t="s">
        <v>61</v>
      </c>
      <c r="D57" t="s">
        <v>75</v>
      </c>
      <c r="E57">
        <v>9</v>
      </c>
      <c r="F57">
        <v>10</v>
      </c>
    </row>
    <row r="58" spans="1:6" x14ac:dyDescent="0.25">
      <c r="A58">
        <v>55</v>
      </c>
      <c r="B58">
        <v>3</v>
      </c>
      <c r="C58" t="s">
        <v>31</v>
      </c>
      <c r="D58" t="s">
        <v>75</v>
      </c>
      <c r="E58" s="2">
        <v>11</v>
      </c>
      <c r="F58">
        <v>11</v>
      </c>
    </row>
    <row r="59" spans="1:6" x14ac:dyDescent="0.25">
      <c r="A59">
        <v>56</v>
      </c>
      <c r="B59">
        <v>46</v>
      </c>
      <c r="C59" t="s">
        <v>89</v>
      </c>
      <c r="D59" t="s">
        <v>75</v>
      </c>
      <c r="E59">
        <v>8</v>
      </c>
      <c r="F59">
        <v>13</v>
      </c>
    </row>
    <row r="60" spans="1:6" x14ac:dyDescent="0.25">
      <c r="A60">
        <v>57</v>
      </c>
      <c r="B60">
        <v>46</v>
      </c>
      <c r="C60" t="s">
        <v>90</v>
      </c>
      <c r="D60" t="s">
        <v>75</v>
      </c>
      <c r="E60">
        <v>8</v>
      </c>
      <c r="F60">
        <v>0</v>
      </c>
    </row>
    <row r="61" spans="1:6" x14ac:dyDescent="0.25">
      <c r="A61">
        <v>58</v>
      </c>
      <c r="B61">
        <v>46</v>
      </c>
      <c r="C61" t="s">
        <v>91</v>
      </c>
      <c r="D61" t="s">
        <v>75</v>
      </c>
      <c r="E61">
        <v>8</v>
      </c>
      <c r="F61">
        <v>0</v>
      </c>
    </row>
    <row r="62" spans="1:6" x14ac:dyDescent="0.25">
      <c r="A62">
        <v>59</v>
      </c>
      <c r="B62">
        <v>14</v>
      </c>
      <c r="C62" t="s">
        <v>39</v>
      </c>
      <c r="D62" t="s">
        <v>75</v>
      </c>
      <c r="E62">
        <v>10</v>
      </c>
      <c r="F62">
        <v>0</v>
      </c>
    </row>
    <row r="63" spans="1:6" x14ac:dyDescent="0.25">
      <c r="A63">
        <v>60</v>
      </c>
      <c r="B63">
        <v>80</v>
      </c>
      <c r="C63" t="s">
        <v>111</v>
      </c>
      <c r="D63" t="s">
        <v>113</v>
      </c>
      <c r="E63">
        <v>0</v>
      </c>
      <c r="F63">
        <v>0</v>
      </c>
    </row>
    <row r="64" spans="1:6" x14ac:dyDescent="0.25">
      <c r="A64">
        <v>61</v>
      </c>
      <c r="B64">
        <v>80</v>
      </c>
      <c r="C64" t="s">
        <v>110</v>
      </c>
      <c r="D64" t="s">
        <v>113</v>
      </c>
      <c r="E64">
        <v>0</v>
      </c>
      <c r="F64">
        <v>11</v>
      </c>
    </row>
    <row r="65" spans="1:6" x14ac:dyDescent="0.25">
      <c r="A65">
        <v>62</v>
      </c>
      <c r="B65">
        <v>80</v>
      </c>
      <c r="C65" t="s">
        <v>109</v>
      </c>
      <c r="D65" t="s">
        <v>75</v>
      </c>
      <c r="E65">
        <v>0</v>
      </c>
      <c r="F65">
        <v>0</v>
      </c>
    </row>
    <row r="66" spans="1:6" x14ac:dyDescent="0.25">
      <c r="A66">
        <v>63</v>
      </c>
      <c r="B66">
        <v>3</v>
      </c>
      <c r="C66" t="s">
        <v>32</v>
      </c>
      <c r="D66" t="s">
        <v>75</v>
      </c>
      <c r="E66" s="2">
        <v>11</v>
      </c>
      <c r="F66">
        <v>11</v>
      </c>
    </row>
    <row r="67" spans="1:6" x14ac:dyDescent="0.25">
      <c r="A67">
        <v>64</v>
      </c>
      <c r="B67">
        <v>68</v>
      </c>
      <c r="C67" t="s">
        <v>97</v>
      </c>
      <c r="D67" t="s">
        <v>74</v>
      </c>
      <c r="E67">
        <v>7</v>
      </c>
      <c r="F67">
        <v>0</v>
      </c>
    </row>
    <row r="68" spans="1:6" x14ac:dyDescent="0.25">
      <c r="A68">
        <v>65</v>
      </c>
      <c r="C68" t="s">
        <v>119</v>
      </c>
      <c r="D68" t="s">
        <v>113</v>
      </c>
      <c r="E68">
        <v>0</v>
      </c>
      <c r="F68">
        <v>0</v>
      </c>
    </row>
    <row r="69" spans="1:6" x14ac:dyDescent="0.25">
      <c r="A69">
        <v>66</v>
      </c>
      <c r="C69" t="s">
        <v>117</v>
      </c>
      <c r="D69" t="s">
        <v>114</v>
      </c>
      <c r="E69">
        <v>0</v>
      </c>
      <c r="F69" s="2">
        <v>14</v>
      </c>
    </row>
    <row r="70" spans="1:6" x14ac:dyDescent="0.25">
      <c r="A70">
        <v>67</v>
      </c>
      <c r="B70">
        <v>68</v>
      </c>
      <c r="C70" t="s">
        <v>99</v>
      </c>
      <c r="D70" t="s">
        <v>114</v>
      </c>
      <c r="E70">
        <v>7</v>
      </c>
      <c r="F70">
        <v>0</v>
      </c>
    </row>
    <row r="71" spans="1:6" x14ac:dyDescent="0.25">
      <c r="A71">
        <v>68</v>
      </c>
      <c r="B71">
        <v>46</v>
      </c>
      <c r="C71" t="s">
        <v>84</v>
      </c>
      <c r="D71" t="s">
        <v>114</v>
      </c>
      <c r="E71">
        <v>8</v>
      </c>
      <c r="F71">
        <v>13</v>
      </c>
    </row>
    <row r="72" spans="1:6" x14ac:dyDescent="0.25">
      <c r="A72">
        <v>69</v>
      </c>
      <c r="B72">
        <v>14</v>
      </c>
      <c r="C72" t="s">
        <v>41</v>
      </c>
      <c r="D72" t="s">
        <v>114</v>
      </c>
      <c r="E72">
        <v>10</v>
      </c>
      <c r="F72">
        <v>10</v>
      </c>
    </row>
    <row r="73" spans="1:6" x14ac:dyDescent="0.25">
      <c r="A73">
        <v>70</v>
      </c>
      <c r="B73">
        <v>3</v>
      </c>
      <c r="C73" t="s">
        <v>27</v>
      </c>
      <c r="D73" t="s">
        <v>72</v>
      </c>
      <c r="E73" s="2">
        <v>11</v>
      </c>
      <c r="F73">
        <v>0</v>
      </c>
    </row>
    <row r="74" spans="1:6" x14ac:dyDescent="0.25">
      <c r="A74">
        <v>71</v>
      </c>
      <c r="B74">
        <v>80</v>
      </c>
      <c r="C74" t="s">
        <v>107</v>
      </c>
      <c r="D74" t="s">
        <v>115</v>
      </c>
      <c r="E74">
        <v>0</v>
      </c>
      <c r="F74">
        <v>10</v>
      </c>
    </row>
    <row r="75" spans="1:6" x14ac:dyDescent="0.25">
      <c r="A75">
        <v>72</v>
      </c>
      <c r="B75">
        <v>26</v>
      </c>
      <c r="C75" t="s">
        <v>58</v>
      </c>
      <c r="D75" t="s">
        <v>115</v>
      </c>
      <c r="E75">
        <v>9</v>
      </c>
      <c r="F75">
        <v>12</v>
      </c>
    </row>
    <row r="76" spans="1:6" x14ac:dyDescent="0.25">
      <c r="A76">
        <v>73</v>
      </c>
      <c r="B76">
        <v>68</v>
      </c>
      <c r="C76" t="s">
        <v>96</v>
      </c>
      <c r="D76" t="s">
        <v>71</v>
      </c>
      <c r="E76">
        <v>7</v>
      </c>
      <c r="F76">
        <v>0</v>
      </c>
    </row>
    <row r="77" spans="1:6" x14ac:dyDescent="0.25">
      <c r="A77">
        <v>74</v>
      </c>
      <c r="B77">
        <v>14</v>
      </c>
      <c r="C77" t="s">
        <v>34</v>
      </c>
      <c r="D77" t="s">
        <v>71</v>
      </c>
      <c r="E77">
        <v>10</v>
      </c>
      <c r="F77">
        <v>13</v>
      </c>
    </row>
    <row r="78" spans="1:6" x14ac:dyDescent="0.25">
      <c r="A78">
        <v>75</v>
      </c>
      <c r="B78">
        <v>26</v>
      </c>
      <c r="C78" t="s">
        <v>56</v>
      </c>
      <c r="D78" t="s">
        <v>71</v>
      </c>
      <c r="E78">
        <v>9</v>
      </c>
      <c r="F78">
        <v>11</v>
      </c>
    </row>
    <row r="79" spans="1:6" x14ac:dyDescent="0.25">
      <c r="A79">
        <v>76</v>
      </c>
      <c r="B79">
        <v>1</v>
      </c>
      <c r="C79" t="s">
        <v>21</v>
      </c>
      <c r="D79" t="s">
        <v>71</v>
      </c>
      <c r="E79" s="1">
        <v>12</v>
      </c>
      <c r="F79">
        <v>10</v>
      </c>
    </row>
    <row r="80" spans="1:6" x14ac:dyDescent="0.25">
      <c r="A80">
        <v>77</v>
      </c>
      <c r="B80">
        <v>78</v>
      </c>
      <c r="C80" t="s">
        <v>103</v>
      </c>
      <c r="D80" t="s">
        <v>71</v>
      </c>
      <c r="E80">
        <v>1</v>
      </c>
      <c r="F80">
        <v>0</v>
      </c>
    </row>
    <row r="81" spans="1:6" x14ac:dyDescent="0.25">
      <c r="A81">
        <v>78</v>
      </c>
      <c r="B81">
        <v>26</v>
      </c>
      <c r="C81" t="s">
        <v>63</v>
      </c>
      <c r="D81" t="s">
        <v>71</v>
      </c>
      <c r="E81">
        <v>9</v>
      </c>
      <c r="F81">
        <v>12</v>
      </c>
    </row>
    <row r="82" spans="1:6" x14ac:dyDescent="0.25">
      <c r="A82">
        <v>79</v>
      </c>
      <c r="C82" t="s">
        <v>118</v>
      </c>
      <c r="D82" t="s">
        <v>71</v>
      </c>
      <c r="E82">
        <v>0</v>
      </c>
      <c r="F82">
        <v>10</v>
      </c>
    </row>
    <row r="83" spans="1:6" x14ac:dyDescent="0.25">
      <c r="A83">
        <v>80</v>
      </c>
      <c r="B83">
        <v>46</v>
      </c>
      <c r="C83" t="s">
        <v>77</v>
      </c>
      <c r="D83" t="s">
        <v>74</v>
      </c>
      <c r="E83">
        <v>8</v>
      </c>
      <c r="F83">
        <v>0</v>
      </c>
    </row>
    <row r="84" spans="1:6" x14ac:dyDescent="0.25">
      <c r="A84">
        <v>81</v>
      </c>
      <c r="C84" t="s">
        <v>120</v>
      </c>
      <c r="D84" t="s">
        <v>113</v>
      </c>
      <c r="E84">
        <v>0</v>
      </c>
      <c r="F84">
        <v>0</v>
      </c>
    </row>
    <row r="85" spans="1:6" x14ac:dyDescent="0.25">
      <c r="A85">
        <v>82</v>
      </c>
      <c r="B85">
        <v>80</v>
      </c>
      <c r="C85" t="s">
        <v>112</v>
      </c>
      <c r="D85" t="s">
        <v>113</v>
      </c>
      <c r="E85">
        <v>0</v>
      </c>
      <c r="F85">
        <v>0</v>
      </c>
    </row>
    <row r="86" spans="1:6" x14ac:dyDescent="0.25">
      <c r="A86">
        <v>83</v>
      </c>
      <c r="B86">
        <v>14</v>
      </c>
      <c r="C86" t="s">
        <v>33</v>
      </c>
      <c r="D86" t="s">
        <v>113</v>
      </c>
      <c r="E86">
        <v>10</v>
      </c>
      <c r="F86">
        <v>0</v>
      </c>
    </row>
    <row r="87" spans="1:6" x14ac:dyDescent="0.25">
      <c r="A87">
        <v>84</v>
      </c>
      <c r="B87">
        <v>75</v>
      </c>
      <c r="C87" t="s">
        <v>100</v>
      </c>
      <c r="D87" t="s">
        <v>74</v>
      </c>
      <c r="E87">
        <v>6</v>
      </c>
      <c r="F87">
        <v>0</v>
      </c>
    </row>
    <row r="88" spans="1:6" x14ac:dyDescent="0.25">
      <c r="A88">
        <v>85</v>
      </c>
      <c r="B88">
        <v>46</v>
      </c>
      <c r="C88" t="s">
        <v>79</v>
      </c>
      <c r="D88" t="s">
        <v>70</v>
      </c>
      <c r="E88">
        <v>8</v>
      </c>
      <c r="F88">
        <v>13</v>
      </c>
    </row>
    <row r="89" spans="1:6" x14ac:dyDescent="0.25">
      <c r="A89">
        <v>86</v>
      </c>
      <c r="B89">
        <v>26</v>
      </c>
      <c r="C89" t="s">
        <v>50</v>
      </c>
      <c r="D89" t="s">
        <v>70</v>
      </c>
      <c r="E89">
        <v>9</v>
      </c>
      <c r="F89">
        <v>10</v>
      </c>
    </row>
    <row r="90" spans="1:6" x14ac:dyDescent="0.25">
      <c r="A90">
        <v>87</v>
      </c>
      <c r="B90">
        <v>14</v>
      </c>
      <c r="C90" t="s">
        <v>35</v>
      </c>
      <c r="D90" t="s">
        <v>70</v>
      </c>
      <c r="E90">
        <v>10</v>
      </c>
      <c r="F90">
        <v>1</v>
      </c>
    </row>
    <row r="91" spans="1:6" x14ac:dyDescent="0.25">
      <c r="A91">
        <v>88</v>
      </c>
      <c r="B91">
        <v>3</v>
      </c>
      <c r="C91" t="s">
        <v>26</v>
      </c>
      <c r="D91" t="s">
        <v>70</v>
      </c>
      <c r="E91" s="2">
        <v>11</v>
      </c>
      <c r="F91">
        <v>13</v>
      </c>
    </row>
    <row r="92" spans="1:6" x14ac:dyDescent="0.25">
      <c r="A92">
        <v>89</v>
      </c>
      <c r="B92">
        <v>14</v>
      </c>
      <c r="C92" t="s">
        <v>42</v>
      </c>
      <c r="D92" t="s">
        <v>70</v>
      </c>
      <c r="E92">
        <v>10</v>
      </c>
      <c r="F92">
        <v>12</v>
      </c>
    </row>
    <row r="93" spans="1:6" x14ac:dyDescent="0.25">
      <c r="A93">
        <v>90</v>
      </c>
      <c r="B93">
        <v>1</v>
      </c>
      <c r="C93" t="s">
        <v>20</v>
      </c>
      <c r="D93" t="s">
        <v>70</v>
      </c>
      <c r="E93" s="1">
        <v>12</v>
      </c>
      <c r="F93">
        <v>10</v>
      </c>
    </row>
    <row r="94" spans="1:6" x14ac:dyDescent="0.25">
      <c r="A94">
        <v>91</v>
      </c>
      <c r="B94">
        <v>46</v>
      </c>
      <c r="C94" t="s">
        <v>80</v>
      </c>
      <c r="D94" t="s">
        <v>70</v>
      </c>
      <c r="E94">
        <v>8</v>
      </c>
      <c r="F94">
        <v>10</v>
      </c>
    </row>
    <row r="95" spans="1:6" x14ac:dyDescent="0.25">
      <c r="A95">
        <v>92</v>
      </c>
      <c r="B95">
        <v>3</v>
      </c>
      <c r="C95" t="s">
        <v>30</v>
      </c>
      <c r="D95" t="s">
        <v>75</v>
      </c>
      <c r="E95" s="2">
        <v>11</v>
      </c>
      <c r="F95">
        <v>0</v>
      </c>
    </row>
    <row r="99" spans="4:5" x14ac:dyDescent="0.25">
      <c r="D99" t="s">
        <v>70</v>
      </c>
      <c r="E99">
        <f>8+1/11*3</f>
        <v>8.2727272727272734</v>
      </c>
    </row>
    <row r="100" spans="4:5" x14ac:dyDescent="0.25">
      <c r="D100" t="s">
        <v>71</v>
      </c>
      <c r="E100">
        <f>8</f>
        <v>8</v>
      </c>
    </row>
    <row r="101" spans="4:5" x14ac:dyDescent="0.25">
      <c r="D101" t="s">
        <v>75</v>
      </c>
      <c r="E101">
        <f>5/11*3</f>
        <v>1.3636363636363635</v>
      </c>
    </row>
    <row r="102" spans="4:5" x14ac:dyDescent="0.25">
      <c r="D102" t="s">
        <v>74</v>
      </c>
      <c r="E102">
        <f>3/11*3</f>
        <v>0.81818181818181812</v>
      </c>
    </row>
    <row r="103" spans="4:5" x14ac:dyDescent="0.25">
      <c r="D103" t="s">
        <v>116</v>
      </c>
      <c r="E103">
        <f>2/11*3</f>
        <v>0.54545454545454541</v>
      </c>
    </row>
    <row r="104" spans="4:5" x14ac:dyDescent="0.25">
      <c r="D104" t="s">
        <v>114</v>
      </c>
      <c r="E104">
        <v>0</v>
      </c>
    </row>
    <row r="105" spans="4:5" x14ac:dyDescent="0.25">
      <c r="D105" t="s">
        <v>115</v>
      </c>
      <c r="E105">
        <v>0</v>
      </c>
    </row>
  </sheetData>
  <sortState ref="B5:F95">
    <sortCondition ref="C5:C9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96"/>
  <sheetViews>
    <sheetView workbookViewId="0">
      <selection activeCell="E6" sqref="E6:E96"/>
    </sheetView>
  </sheetViews>
  <sheetFormatPr defaultRowHeight="15" x14ac:dyDescent="0.25"/>
  <cols>
    <col min="3" max="3" width="12.140625" customWidth="1"/>
    <col min="4" max="4" width="8.85546875" customWidth="1"/>
    <col min="5" max="5" width="42.85546875" customWidth="1"/>
  </cols>
  <sheetData>
    <row r="5" spans="3:16" x14ac:dyDescent="0.25">
      <c r="C5" t="s">
        <v>121</v>
      </c>
    </row>
    <row r="6" spans="3:16" x14ac:dyDescent="0.25">
      <c r="C6">
        <v>1</v>
      </c>
      <c r="D6">
        <v>7</v>
      </c>
      <c r="E6" t="s">
        <v>47</v>
      </c>
      <c r="F6">
        <v>9</v>
      </c>
      <c r="G6">
        <v>13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15</v>
      </c>
      <c r="P6">
        <v>83.7</v>
      </c>
    </row>
    <row r="7" spans="3:16" x14ac:dyDescent="0.25">
      <c r="C7">
        <v>2</v>
      </c>
      <c r="D7">
        <v>19</v>
      </c>
      <c r="E7" t="s">
        <v>64</v>
      </c>
      <c r="F7">
        <v>9</v>
      </c>
      <c r="G7">
        <v>12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14</v>
      </c>
      <c r="P7">
        <v>83.7</v>
      </c>
    </row>
    <row r="8" spans="3:16" x14ac:dyDescent="0.25">
      <c r="C8">
        <v>3</v>
      </c>
      <c r="D8">
        <v>84</v>
      </c>
      <c r="E8" t="s">
        <v>108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14</v>
      </c>
      <c r="P8">
        <v>70.5</v>
      </c>
    </row>
    <row r="9" spans="3:16" x14ac:dyDescent="0.25">
      <c r="C9">
        <v>4</v>
      </c>
      <c r="D9">
        <v>66</v>
      </c>
      <c r="E9" t="s">
        <v>45</v>
      </c>
      <c r="F9">
        <v>9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14</v>
      </c>
      <c r="P9">
        <v>83.7</v>
      </c>
    </row>
    <row r="10" spans="3:16" x14ac:dyDescent="0.25">
      <c r="C10">
        <v>5</v>
      </c>
      <c r="D10">
        <v>19</v>
      </c>
      <c r="E10" t="s">
        <v>22</v>
      </c>
      <c r="F10">
        <v>11</v>
      </c>
      <c r="G10">
        <v>12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14</v>
      </c>
      <c r="P10">
        <v>93.1</v>
      </c>
    </row>
    <row r="11" spans="3:16" x14ac:dyDescent="0.25">
      <c r="C11">
        <v>6</v>
      </c>
      <c r="D11">
        <v>7</v>
      </c>
      <c r="E11" t="s">
        <v>81</v>
      </c>
      <c r="F11">
        <v>8</v>
      </c>
      <c r="G11">
        <v>13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14</v>
      </c>
      <c r="P11">
        <v>20.100000000000001</v>
      </c>
    </row>
    <row r="12" spans="3:16" x14ac:dyDescent="0.25">
      <c r="C12">
        <v>7</v>
      </c>
      <c r="D12">
        <v>36</v>
      </c>
      <c r="E12" t="s">
        <v>40</v>
      </c>
      <c r="F12">
        <v>10</v>
      </c>
      <c r="G12">
        <v>11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13</v>
      </c>
      <c r="P12">
        <v>93.1</v>
      </c>
    </row>
    <row r="13" spans="3:16" x14ac:dyDescent="0.25">
      <c r="C13">
        <v>8</v>
      </c>
      <c r="D13">
        <v>66</v>
      </c>
      <c r="E13" t="s">
        <v>88</v>
      </c>
      <c r="F13">
        <v>8</v>
      </c>
      <c r="G13">
        <v>9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13</v>
      </c>
      <c r="P13">
        <v>97.6</v>
      </c>
    </row>
    <row r="14" spans="3:16" x14ac:dyDescent="0.25">
      <c r="C14">
        <v>9</v>
      </c>
      <c r="D14">
        <v>36</v>
      </c>
      <c r="E14" t="s">
        <v>53</v>
      </c>
      <c r="F14">
        <v>9</v>
      </c>
      <c r="G14">
        <v>11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13</v>
      </c>
      <c r="P14">
        <v>83.7</v>
      </c>
    </row>
    <row r="15" spans="3:16" x14ac:dyDescent="0.25">
      <c r="C15">
        <v>10</v>
      </c>
      <c r="D15">
        <v>36</v>
      </c>
      <c r="E15" t="s">
        <v>62</v>
      </c>
      <c r="F15">
        <v>9</v>
      </c>
      <c r="G15">
        <v>11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13</v>
      </c>
      <c r="P15">
        <v>70.5</v>
      </c>
    </row>
    <row r="16" spans="3:16" x14ac:dyDescent="0.25">
      <c r="C16">
        <v>11</v>
      </c>
      <c r="D16">
        <v>76</v>
      </c>
      <c r="E16" t="s">
        <v>98</v>
      </c>
      <c r="F16">
        <v>7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13</v>
      </c>
      <c r="P16">
        <v>97.6</v>
      </c>
    </row>
    <row r="17" spans="3:16" x14ac:dyDescent="0.25">
      <c r="C17">
        <v>12</v>
      </c>
      <c r="D17">
        <v>50</v>
      </c>
      <c r="E17" t="s">
        <v>43</v>
      </c>
      <c r="F17">
        <v>10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13</v>
      </c>
      <c r="P17">
        <v>93.1</v>
      </c>
    </row>
    <row r="18" spans="3:16" x14ac:dyDescent="0.25">
      <c r="C18">
        <v>13</v>
      </c>
      <c r="D18">
        <v>19</v>
      </c>
      <c r="E18" t="s">
        <v>102</v>
      </c>
      <c r="F18">
        <v>6</v>
      </c>
      <c r="G18">
        <v>12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13</v>
      </c>
      <c r="P18">
        <v>70.5</v>
      </c>
    </row>
    <row r="19" spans="3:16" x14ac:dyDescent="0.25">
      <c r="C19">
        <v>14</v>
      </c>
      <c r="D19">
        <v>7</v>
      </c>
      <c r="E19" t="s">
        <v>59</v>
      </c>
      <c r="F19">
        <v>9</v>
      </c>
      <c r="G19">
        <v>13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13</v>
      </c>
      <c r="P19">
        <v>43.3</v>
      </c>
    </row>
    <row r="20" spans="3:16" x14ac:dyDescent="0.25">
      <c r="C20">
        <v>15</v>
      </c>
      <c r="D20">
        <v>19</v>
      </c>
      <c r="E20" t="s">
        <v>92</v>
      </c>
      <c r="F20">
        <v>8</v>
      </c>
      <c r="G20">
        <v>12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13</v>
      </c>
      <c r="P20">
        <v>70.5</v>
      </c>
    </row>
    <row r="21" spans="3:16" x14ac:dyDescent="0.25">
      <c r="C21">
        <v>16</v>
      </c>
      <c r="D21">
        <v>19</v>
      </c>
      <c r="E21" t="s">
        <v>57</v>
      </c>
      <c r="F21">
        <v>9</v>
      </c>
      <c r="G21">
        <v>12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13</v>
      </c>
      <c r="P21">
        <v>83.7</v>
      </c>
    </row>
    <row r="22" spans="3:16" x14ac:dyDescent="0.25">
      <c r="C22">
        <v>17</v>
      </c>
      <c r="D22">
        <v>50</v>
      </c>
      <c r="E22" t="s">
        <v>66</v>
      </c>
      <c r="F22">
        <v>8</v>
      </c>
      <c r="G22">
        <v>10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</v>
      </c>
      <c r="P22">
        <v>70.5</v>
      </c>
    </row>
    <row r="23" spans="3:16" x14ac:dyDescent="0.25">
      <c r="C23">
        <v>18</v>
      </c>
      <c r="D23">
        <v>50</v>
      </c>
      <c r="E23" t="s">
        <v>36</v>
      </c>
      <c r="F23">
        <v>10</v>
      </c>
      <c r="G23">
        <v>9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</v>
      </c>
      <c r="P23">
        <v>83.7</v>
      </c>
    </row>
    <row r="24" spans="3:16" x14ac:dyDescent="0.25">
      <c r="C24">
        <v>19</v>
      </c>
      <c r="D24">
        <v>19</v>
      </c>
      <c r="E24" t="s">
        <v>78</v>
      </c>
      <c r="F24">
        <v>8</v>
      </c>
      <c r="G24">
        <v>12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12</v>
      </c>
      <c r="P24">
        <v>93.1</v>
      </c>
    </row>
    <row r="25" spans="3:16" x14ac:dyDescent="0.25">
      <c r="C25">
        <v>20</v>
      </c>
      <c r="D25">
        <v>36</v>
      </c>
      <c r="E25" t="s">
        <v>24</v>
      </c>
      <c r="F25">
        <v>11</v>
      </c>
      <c r="G25">
        <v>11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12</v>
      </c>
      <c r="P25">
        <v>70.5</v>
      </c>
    </row>
    <row r="26" spans="3:16" x14ac:dyDescent="0.25">
      <c r="C26">
        <v>21</v>
      </c>
      <c r="D26">
        <v>7</v>
      </c>
      <c r="E26" t="s">
        <v>51</v>
      </c>
      <c r="F26">
        <v>9</v>
      </c>
      <c r="G26">
        <v>13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12</v>
      </c>
      <c r="P26">
        <v>55.8</v>
      </c>
    </row>
    <row r="27" spans="3:16" x14ac:dyDescent="0.25">
      <c r="C27">
        <v>22</v>
      </c>
      <c r="D27">
        <v>36</v>
      </c>
      <c r="E27" t="s">
        <v>25</v>
      </c>
      <c r="F27">
        <v>11</v>
      </c>
      <c r="G27">
        <v>9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12</v>
      </c>
      <c r="P27">
        <v>55.8</v>
      </c>
    </row>
    <row r="28" spans="3:16" x14ac:dyDescent="0.25">
      <c r="C28">
        <v>23</v>
      </c>
      <c r="D28">
        <v>7</v>
      </c>
      <c r="E28" t="s">
        <v>23</v>
      </c>
      <c r="F28">
        <v>11</v>
      </c>
      <c r="G28">
        <v>13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12</v>
      </c>
      <c r="P28">
        <v>70.5</v>
      </c>
    </row>
    <row r="29" spans="3:16" x14ac:dyDescent="0.25">
      <c r="C29">
        <v>24</v>
      </c>
      <c r="D29">
        <v>19</v>
      </c>
      <c r="E29" t="s">
        <v>86</v>
      </c>
      <c r="F29">
        <v>8</v>
      </c>
      <c r="G29">
        <v>12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12</v>
      </c>
      <c r="P29">
        <v>93.1</v>
      </c>
    </row>
    <row r="30" spans="3:16" x14ac:dyDescent="0.25">
      <c r="C30">
        <v>25</v>
      </c>
      <c r="D30">
        <v>66</v>
      </c>
      <c r="E30" t="s">
        <v>60</v>
      </c>
      <c r="F30">
        <v>9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12</v>
      </c>
      <c r="P30">
        <v>55.8</v>
      </c>
    </row>
    <row r="31" spans="3:16" x14ac:dyDescent="0.25">
      <c r="C31">
        <v>26</v>
      </c>
      <c r="D31">
        <v>36</v>
      </c>
      <c r="E31" t="s">
        <v>68</v>
      </c>
      <c r="F31">
        <v>8</v>
      </c>
      <c r="G31">
        <v>11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12</v>
      </c>
      <c r="P31">
        <v>55.8</v>
      </c>
    </row>
    <row r="32" spans="3:16" x14ac:dyDescent="0.25">
      <c r="C32">
        <v>27</v>
      </c>
      <c r="D32">
        <v>7</v>
      </c>
      <c r="E32" t="s">
        <v>101</v>
      </c>
      <c r="F32">
        <v>6</v>
      </c>
      <c r="G32">
        <v>13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12</v>
      </c>
      <c r="P32">
        <v>33.9</v>
      </c>
    </row>
    <row r="33" spans="3:16" x14ac:dyDescent="0.25">
      <c r="C33">
        <v>28</v>
      </c>
      <c r="D33">
        <v>7</v>
      </c>
      <c r="E33" t="s">
        <v>37</v>
      </c>
      <c r="F33">
        <v>10</v>
      </c>
      <c r="G33">
        <v>13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12</v>
      </c>
      <c r="P33">
        <v>83.7</v>
      </c>
    </row>
    <row r="34" spans="3:16" x14ac:dyDescent="0.25">
      <c r="C34">
        <v>29</v>
      </c>
      <c r="D34">
        <v>19</v>
      </c>
      <c r="E34" t="s">
        <v>87</v>
      </c>
      <c r="F34">
        <v>8</v>
      </c>
      <c r="G34">
        <v>12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12</v>
      </c>
      <c r="P34">
        <v>70.5</v>
      </c>
    </row>
    <row r="35" spans="3:16" x14ac:dyDescent="0.25">
      <c r="C35">
        <v>30</v>
      </c>
      <c r="D35">
        <v>36</v>
      </c>
      <c r="E35" t="s">
        <v>69</v>
      </c>
      <c r="F35">
        <v>8</v>
      </c>
      <c r="G35">
        <v>11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12</v>
      </c>
      <c r="P35">
        <v>70.5</v>
      </c>
    </row>
    <row r="36" spans="3:16" x14ac:dyDescent="0.25">
      <c r="C36">
        <v>31</v>
      </c>
      <c r="D36">
        <v>66</v>
      </c>
      <c r="E36" t="s">
        <v>82</v>
      </c>
      <c r="F36">
        <v>8</v>
      </c>
      <c r="G36">
        <v>9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12</v>
      </c>
      <c r="P36">
        <v>83.7</v>
      </c>
    </row>
    <row r="37" spans="3:16" x14ac:dyDescent="0.25">
      <c r="C37">
        <v>32</v>
      </c>
      <c r="D37">
        <v>84</v>
      </c>
      <c r="E37" t="s">
        <v>106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12</v>
      </c>
      <c r="P37">
        <v>55.8</v>
      </c>
    </row>
    <row r="38" spans="3:16" x14ac:dyDescent="0.25">
      <c r="C38">
        <v>33</v>
      </c>
      <c r="D38">
        <v>19</v>
      </c>
      <c r="E38" t="s">
        <v>46</v>
      </c>
      <c r="F38">
        <v>9</v>
      </c>
      <c r="G38">
        <v>12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12</v>
      </c>
      <c r="P38">
        <v>83.7</v>
      </c>
    </row>
    <row r="39" spans="3:16" x14ac:dyDescent="0.25">
      <c r="C39">
        <v>34</v>
      </c>
      <c r="D39">
        <v>84</v>
      </c>
      <c r="E39" t="s">
        <v>105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12</v>
      </c>
      <c r="P39">
        <v>70.5</v>
      </c>
    </row>
    <row r="40" spans="3:16" x14ac:dyDescent="0.25">
      <c r="C40">
        <v>35</v>
      </c>
      <c r="D40">
        <v>50</v>
      </c>
      <c r="E40" t="s">
        <v>38</v>
      </c>
      <c r="F40">
        <v>10</v>
      </c>
      <c r="G40">
        <v>9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12</v>
      </c>
      <c r="P40">
        <v>70.5</v>
      </c>
    </row>
    <row r="41" spans="3:16" x14ac:dyDescent="0.25">
      <c r="C41">
        <v>36</v>
      </c>
      <c r="D41">
        <v>66</v>
      </c>
      <c r="E41" t="s">
        <v>55</v>
      </c>
      <c r="F41">
        <v>9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11</v>
      </c>
      <c r="P41">
        <v>83.7</v>
      </c>
    </row>
    <row r="42" spans="3:16" x14ac:dyDescent="0.25">
      <c r="C42">
        <v>37</v>
      </c>
      <c r="D42">
        <v>19</v>
      </c>
      <c r="E42" t="s">
        <v>76</v>
      </c>
      <c r="F42">
        <v>8</v>
      </c>
      <c r="G42">
        <v>12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11</v>
      </c>
      <c r="P42">
        <v>43.3</v>
      </c>
    </row>
    <row r="43" spans="3:16" x14ac:dyDescent="0.25">
      <c r="C43">
        <v>38</v>
      </c>
      <c r="D43">
        <v>1</v>
      </c>
      <c r="E43" t="s">
        <v>93</v>
      </c>
      <c r="F43">
        <v>7</v>
      </c>
      <c r="G43" s="1">
        <v>15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11</v>
      </c>
      <c r="P43">
        <v>43.3</v>
      </c>
    </row>
    <row r="44" spans="3:16" x14ac:dyDescent="0.25">
      <c r="C44">
        <v>39</v>
      </c>
      <c r="D44">
        <v>66</v>
      </c>
      <c r="E44" t="s">
        <v>49</v>
      </c>
      <c r="F44">
        <v>9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11</v>
      </c>
      <c r="P44">
        <v>55.8</v>
      </c>
    </row>
    <row r="45" spans="3:16" x14ac:dyDescent="0.25">
      <c r="C45">
        <v>40</v>
      </c>
      <c r="D45">
        <v>82</v>
      </c>
      <c r="E45" t="s">
        <v>104</v>
      </c>
      <c r="F45">
        <v>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11</v>
      </c>
      <c r="P45">
        <v>17.8</v>
      </c>
    </row>
    <row r="46" spans="3:16" x14ac:dyDescent="0.25">
      <c r="C46">
        <v>41</v>
      </c>
      <c r="D46">
        <v>50</v>
      </c>
      <c r="E46" t="s">
        <v>52</v>
      </c>
      <c r="F46">
        <v>9</v>
      </c>
      <c r="G46">
        <v>10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11</v>
      </c>
      <c r="P46">
        <v>83.7</v>
      </c>
    </row>
    <row r="47" spans="3:16" x14ac:dyDescent="0.25">
      <c r="C47">
        <v>42</v>
      </c>
      <c r="D47">
        <v>2</v>
      </c>
      <c r="E47" t="s">
        <v>85</v>
      </c>
      <c r="F47">
        <v>8</v>
      </c>
      <c r="G47" s="2">
        <v>14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11</v>
      </c>
      <c r="P47">
        <v>17.8</v>
      </c>
    </row>
    <row r="48" spans="3:16" x14ac:dyDescent="0.25">
      <c r="C48">
        <v>43</v>
      </c>
      <c r="D48">
        <v>50</v>
      </c>
      <c r="E48" t="s">
        <v>44</v>
      </c>
      <c r="F48">
        <v>10</v>
      </c>
      <c r="G48">
        <v>9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11</v>
      </c>
      <c r="P48">
        <v>70.5</v>
      </c>
    </row>
    <row r="49" spans="3:16" x14ac:dyDescent="0.25">
      <c r="C49">
        <v>44</v>
      </c>
      <c r="D49">
        <v>19</v>
      </c>
      <c r="E49" t="s">
        <v>29</v>
      </c>
      <c r="F49">
        <v>11</v>
      </c>
      <c r="G49">
        <v>12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11</v>
      </c>
      <c r="P49">
        <v>55.8</v>
      </c>
    </row>
    <row r="50" spans="3:16" x14ac:dyDescent="0.25">
      <c r="C50">
        <v>45</v>
      </c>
      <c r="D50">
        <v>36</v>
      </c>
      <c r="E50" t="s">
        <v>28</v>
      </c>
      <c r="F50">
        <v>11</v>
      </c>
      <c r="G50">
        <v>11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11</v>
      </c>
      <c r="P50">
        <v>83.7</v>
      </c>
    </row>
    <row r="51" spans="3:16" x14ac:dyDescent="0.25">
      <c r="C51">
        <v>46</v>
      </c>
      <c r="D51">
        <v>2</v>
      </c>
      <c r="E51" t="s">
        <v>95</v>
      </c>
      <c r="F51">
        <v>7</v>
      </c>
      <c r="G51" s="2">
        <v>14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11</v>
      </c>
      <c r="P51">
        <v>17.8</v>
      </c>
    </row>
    <row r="52" spans="3:16" x14ac:dyDescent="0.25">
      <c r="C52">
        <v>47</v>
      </c>
      <c r="D52">
        <v>50</v>
      </c>
      <c r="E52" t="s">
        <v>67</v>
      </c>
      <c r="F52">
        <v>8</v>
      </c>
      <c r="G52">
        <v>10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11</v>
      </c>
      <c r="P52">
        <v>55.8</v>
      </c>
    </row>
    <row r="53" spans="3:16" x14ac:dyDescent="0.25">
      <c r="C53">
        <v>48</v>
      </c>
      <c r="D53">
        <v>76</v>
      </c>
      <c r="E53" t="s">
        <v>94</v>
      </c>
      <c r="F53">
        <v>7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11</v>
      </c>
      <c r="P53">
        <v>83.7</v>
      </c>
    </row>
    <row r="54" spans="3:16" x14ac:dyDescent="0.25">
      <c r="C54">
        <v>49</v>
      </c>
      <c r="D54">
        <v>19</v>
      </c>
      <c r="E54" t="s">
        <v>48</v>
      </c>
      <c r="F54">
        <v>9</v>
      </c>
      <c r="G54">
        <v>12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11</v>
      </c>
      <c r="P54">
        <v>55.8</v>
      </c>
    </row>
    <row r="55" spans="3:16" x14ac:dyDescent="0.25">
      <c r="C55">
        <v>50</v>
      </c>
      <c r="D55">
        <v>2</v>
      </c>
      <c r="E55" t="s">
        <v>54</v>
      </c>
      <c r="F55">
        <v>9</v>
      </c>
      <c r="G55" s="2">
        <v>14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10</v>
      </c>
      <c r="P55">
        <v>33.9</v>
      </c>
    </row>
    <row r="56" spans="3:16" x14ac:dyDescent="0.25">
      <c r="C56">
        <v>51</v>
      </c>
      <c r="D56">
        <v>72</v>
      </c>
      <c r="E56" t="s">
        <v>83</v>
      </c>
      <c r="F56">
        <v>8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10</v>
      </c>
      <c r="P56">
        <v>33.9</v>
      </c>
    </row>
    <row r="57" spans="3:16" x14ac:dyDescent="0.25">
      <c r="C57">
        <v>52</v>
      </c>
      <c r="D57">
        <v>2</v>
      </c>
      <c r="E57" t="s">
        <v>65</v>
      </c>
      <c r="F57">
        <v>8</v>
      </c>
      <c r="G57" s="2">
        <v>14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10</v>
      </c>
      <c r="P57">
        <v>16.2</v>
      </c>
    </row>
    <row r="58" spans="3:16" x14ac:dyDescent="0.25">
      <c r="C58">
        <v>53</v>
      </c>
      <c r="D58">
        <v>50</v>
      </c>
      <c r="E58" t="s">
        <v>61</v>
      </c>
      <c r="F58">
        <v>9</v>
      </c>
      <c r="G58">
        <v>10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10</v>
      </c>
      <c r="P58">
        <v>17.8</v>
      </c>
    </row>
    <row r="59" spans="3:16" x14ac:dyDescent="0.25">
      <c r="C59">
        <v>54</v>
      </c>
      <c r="D59">
        <v>36</v>
      </c>
      <c r="E59" t="s">
        <v>31</v>
      </c>
      <c r="F59">
        <v>11</v>
      </c>
      <c r="G59">
        <v>11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10</v>
      </c>
      <c r="P59">
        <v>43.3</v>
      </c>
    </row>
    <row r="60" spans="3:16" x14ac:dyDescent="0.25">
      <c r="C60">
        <v>55</v>
      </c>
      <c r="D60">
        <v>7</v>
      </c>
      <c r="E60" t="s">
        <v>89</v>
      </c>
      <c r="F60">
        <v>8</v>
      </c>
      <c r="G60">
        <v>13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10</v>
      </c>
      <c r="P60">
        <v>16.2</v>
      </c>
    </row>
    <row r="61" spans="3:16" x14ac:dyDescent="0.25">
      <c r="C61">
        <v>56</v>
      </c>
      <c r="D61">
        <v>72</v>
      </c>
      <c r="E61" t="s">
        <v>90</v>
      </c>
      <c r="F61">
        <v>8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10</v>
      </c>
      <c r="P61">
        <v>33.9</v>
      </c>
    </row>
    <row r="62" spans="3:16" x14ac:dyDescent="0.25">
      <c r="C62">
        <v>57</v>
      </c>
      <c r="D62">
        <v>72</v>
      </c>
      <c r="E62" t="s">
        <v>91</v>
      </c>
      <c r="F62">
        <v>8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10</v>
      </c>
      <c r="P62">
        <v>43.3</v>
      </c>
    </row>
    <row r="63" spans="3:16" x14ac:dyDescent="0.25">
      <c r="C63">
        <v>58</v>
      </c>
      <c r="D63">
        <v>50</v>
      </c>
      <c r="E63" t="s">
        <v>39</v>
      </c>
      <c r="F63">
        <v>10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</v>
      </c>
      <c r="P63">
        <v>43.3</v>
      </c>
    </row>
    <row r="64" spans="3:16" x14ac:dyDescent="0.25">
      <c r="C64">
        <v>59</v>
      </c>
      <c r="D64">
        <v>84</v>
      </c>
      <c r="E64" t="s">
        <v>111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10</v>
      </c>
      <c r="P64">
        <v>43.3</v>
      </c>
    </row>
    <row r="65" spans="3:16" x14ac:dyDescent="0.25">
      <c r="C65">
        <v>60</v>
      </c>
      <c r="D65">
        <v>36</v>
      </c>
      <c r="E65" t="s">
        <v>110</v>
      </c>
      <c r="F65">
        <v>0</v>
      </c>
      <c r="G65">
        <v>11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10</v>
      </c>
      <c r="P65">
        <v>16.2</v>
      </c>
    </row>
    <row r="66" spans="3:16" x14ac:dyDescent="0.25">
      <c r="C66">
        <v>61</v>
      </c>
      <c r="D66">
        <v>84</v>
      </c>
      <c r="E66" t="s">
        <v>109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10</v>
      </c>
      <c r="P66">
        <v>55.8</v>
      </c>
    </row>
    <row r="67" spans="3:16" x14ac:dyDescent="0.25">
      <c r="C67">
        <v>62</v>
      </c>
      <c r="D67">
        <v>36</v>
      </c>
      <c r="E67" t="s">
        <v>32</v>
      </c>
      <c r="F67">
        <v>11</v>
      </c>
      <c r="G67">
        <v>11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10</v>
      </c>
      <c r="P67">
        <v>43.3</v>
      </c>
    </row>
    <row r="68" spans="3:16" x14ac:dyDescent="0.25">
      <c r="C68">
        <v>63</v>
      </c>
      <c r="D68">
        <v>76</v>
      </c>
      <c r="E68" t="s">
        <v>97</v>
      </c>
      <c r="F68">
        <v>7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10</v>
      </c>
      <c r="P68">
        <v>16.2</v>
      </c>
    </row>
    <row r="69" spans="3:16" x14ac:dyDescent="0.25">
      <c r="C69">
        <v>64</v>
      </c>
      <c r="D69">
        <v>84</v>
      </c>
      <c r="E69" t="s">
        <v>119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10</v>
      </c>
      <c r="P69">
        <v>43.3</v>
      </c>
    </row>
    <row r="70" spans="3:16" x14ac:dyDescent="0.25">
      <c r="C70">
        <v>65</v>
      </c>
      <c r="D70">
        <v>2</v>
      </c>
      <c r="E70" t="s">
        <v>117</v>
      </c>
      <c r="F70">
        <v>0</v>
      </c>
      <c r="G70" s="2">
        <v>14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10</v>
      </c>
      <c r="P70">
        <v>16.2</v>
      </c>
    </row>
    <row r="71" spans="3:16" x14ac:dyDescent="0.25">
      <c r="C71">
        <v>66</v>
      </c>
      <c r="D71">
        <v>76</v>
      </c>
      <c r="E71" t="s">
        <v>99</v>
      </c>
      <c r="F71">
        <v>7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9</v>
      </c>
      <c r="P71">
        <v>13.3</v>
      </c>
    </row>
    <row r="72" spans="3:16" x14ac:dyDescent="0.25">
      <c r="C72">
        <v>67</v>
      </c>
      <c r="D72">
        <v>7</v>
      </c>
      <c r="E72" t="s">
        <v>84</v>
      </c>
      <c r="F72">
        <v>8</v>
      </c>
      <c r="G72">
        <v>13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9</v>
      </c>
      <c r="P72">
        <v>27.5</v>
      </c>
    </row>
    <row r="73" spans="3:16" x14ac:dyDescent="0.25">
      <c r="C73">
        <v>68</v>
      </c>
      <c r="D73">
        <v>50</v>
      </c>
      <c r="E73" t="s">
        <v>41</v>
      </c>
      <c r="F73">
        <v>10</v>
      </c>
      <c r="G73">
        <v>10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9</v>
      </c>
      <c r="P73">
        <v>13.3</v>
      </c>
    </row>
    <row r="74" spans="3:16" x14ac:dyDescent="0.25">
      <c r="C74">
        <v>69</v>
      </c>
      <c r="D74">
        <v>36</v>
      </c>
      <c r="E74" t="s">
        <v>27</v>
      </c>
      <c r="F74">
        <v>11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9</v>
      </c>
      <c r="P74">
        <v>27.5</v>
      </c>
    </row>
    <row r="75" spans="3:16" x14ac:dyDescent="0.25">
      <c r="C75">
        <v>70</v>
      </c>
      <c r="D75">
        <v>50</v>
      </c>
      <c r="E75" t="s">
        <v>107</v>
      </c>
      <c r="F75">
        <v>0</v>
      </c>
      <c r="G75">
        <v>10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9</v>
      </c>
      <c r="P75">
        <v>13.3</v>
      </c>
    </row>
    <row r="76" spans="3:16" x14ac:dyDescent="0.25">
      <c r="C76">
        <v>71</v>
      </c>
      <c r="D76">
        <v>19</v>
      </c>
      <c r="E76" t="s">
        <v>58</v>
      </c>
      <c r="F76">
        <v>9</v>
      </c>
      <c r="G76">
        <v>12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9</v>
      </c>
      <c r="P76">
        <v>13.3</v>
      </c>
    </row>
    <row r="77" spans="3:16" x14ac:dyDescent="0.25">
      <c r="C77">
        <v>72</v>
      </c>
      <c r="D77">
        <v>76</v>
      </c>
      <c r="E77" t="s">
        <v>96</v>
      </c>
      <c r="F77">
        <v>7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8</v>
      </c>
      <c r="P77">
        <v>9.1999999999999993</v>
      </c>
    </row>
    <row r="78" spans="3:16" x14ac:dyDescent="0.25">
      <c r="C78">
        <v>73</v>
      </c>
      <c r="D78">
        <v>7</v>
      </c>
      <c r="E78" t="s">
        <v>34</v>
      </c>
      <c r="F78">
        <v>10</v>
      </c>
      <c r="G78">
        <v>13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8</v>
      </c>
      <c r="P78">
        <v>9.1999999999999993</v>
      </c>
    </row>
    <row r="79" spans="3:16" x14ac:dyDescent="0.25">
      <c r="C79">
        <v>74</v>
      </c>
      <c r="D79">
        <v>36</v>
      </c>
      <c r="E79" t="s">
        <v>56</v>
      </c>
      <c r="F79">
        <v>9</v>
      </c>
      <c r="G79">
        <v>11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8</v>
      </c>
      <c r="P79">
        <v>9.1999999999999993</v>
      </c>
    </row>
    <row r="80" spans="3:16" x14ac:dyDescent="0.25">
      <c r="C80">
        <v>75</v>
      </c>
      <c r="D80">
        <v>19</v>
      </c>
      <c r="E80" t="s">
        <v>21</v>
      </c>
      <c r="F80">
        <v>12</v>
      </c>
      <c r="G80">
        <v>10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8</v>
      </c>
      <c r="P80">
        <v>9.1999999999999993</v>
      </c>
    </row>
    <row r="81" spans="3:16" x14ac:dyDescent="0.25">
      <c r="C81">
        <v>76</v>
      </c>
      <c r="D81">
        <v>82</v>
      </c>
      <c r="E81" t="s">
        <v>103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</v>
      </c>
      <c r="P81">
        <v>5.0999999999999996</v>
      </c>
    </row>
    <row r="82" spans="3:16" x14ac:dyDescent="0.25">
      <c r="C82">
        <v>77</v>
      </c>
      <c r="D82">
        <v>19</v>
      </c>
      <c r="E82" t="s">
        <v>63</v>
      </c>
      <c r="F82">
        <v>9</v>
      </c>
      <c r="G82">
        <v>12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7</v>
      </c>
      <c r="P82">
        <v>5.0999999999999996</v>
      </c>
    </row>
    <row r="83" spans="3:16" x14ac:dyDescent="0.25">
      <c r="C83">
        <v>78</v>
      </c>
      <c r="D83">
        <v>50</v>
      </c>
      <c r="E83" t="s">
        <v>118</v>
      </c>
      <c r="F83">
        <v>0</v>
      </c>
      <c r="G83">
        <v>10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7</v>
      </c>
      <c r="P83">
        <v>5.0999999999999996</v>
      </c>
    </row>
    <row r="84" spans="3:16" x14ac:dyDescent="0.25">
      <c r="C84">
        <v>79</v>
      </c>
      <c r="D84">
        <v>72</v>
      </c>
      <c r="E84" t="s">
        <v>77</v>
      </c>
      <c r="F84">
        <v>8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7</v>
      </c>
      <c r="P84">
        <v>5.0999999999999996</v>
      </c>
    </row>
    <row r="85" spans="3:16" x14ac:dyDescent="0.25">
      <c r="C85">
        <v>80</v>
      </c>
      <c r="D85">
        <v>84</v>
      </c>
      <c r="E85" t="s">
        <v>120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7</v>
      </c>
      <c r="P85">
        <v>5.0999999999999996</v>
      </c>
    </row>
    <row r="86" spans="3:16" x14ac:dyDescent="0.25">
      <c r="C86">
        <v>81</v>
      </c>
      <c r="D86">
        <v>84</v>
      </c>
      <c r="E86" t="s">
        <v>112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6</v>
      </c>
      <c r="P86">
        <v>2.2999999999999998</v>
      </c>
    </row>
    <row r="87" spans="3:16" x14ac:dyDescent="0.25">
      <c r="C87">
        <v>82</v>
      </c>
      <c r="D87">
        <v>50</v>
      </c>
      <c r="E87" t="s">
        <v>33</v>
      </c>
      <c r="F87">
        <v>10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</v>
      </c>
      <c r="P87">
        <v>0.3</v>
      </c>
    </row>
    <row r="88" spans="3:16" x14ac:dyDescent="0.25">
      <c r="C88">
        <v>83</v>
      </c>
      <c r="D88">
        <v>81</v>
      </c>
      <c r="E88" t="s">
        <v>100</v>
      </c>
      <c r="F88">
        <v>6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</v>
      </c>
      <c r="P88">
        <v>0.3</v>
      </c>
    </row>
    <row r="89" spans="3:16" x14ac:dyDescent="0.25">
      <c r="C89">
        <v>84</v>
      </c>
      <c r="D89">
        <v>7</v>
      </c>
      <c r="E89" t="s">
        <v>79</v>
      </c>
      <c r="F89">
        <v>8</v>
      </c>
      <c r="G89">
        <v>13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</row>
    <row r="90" spans="3:16" x14ac:dyDescent="0.25">
      <c r="C90">
        <v>85</v>
      </c>
      <c r="D90">
        <v>50</v>
      </c>
      <c r="E90" t="s">
        <v>50</v>
      </c>
      <c r="F90">
        <v>9</v>
      </c>
      <c r="G90">
        <v>10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</row>
    <row r="91" spans="3:16" x14ac:dyDescent="0.25">
      <c r="C91">
        <v>86</v>
      </c>
      <c r="D91">
        <v>50</v>
      </c>
      <c r="E91" t="s">
        <v>35</v>
      </c>
      <c r="F91">
        <v>10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</row>
    <row r="92" spans="3:16" x14ac:dyDescent="0.25">
      <c r="C92">
        <v>87</v>
      </c>
      <c r="D92">
        <v>7</v>
      </c>
      <c r="E92" t="s">
        <v>26</v>
      </c>
      <c r="F92">
        <v>11</v>
      </c>
      <c r="G92">
        <v>13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</row>
    <row r="93" spans="3:16" x14ac:dyDescent="0.25">
      <c r="C93">
        <v>88</v>
      </c>
      <c r="D93">
        <v>19</v>
      </c>
      <c r="E93" t="s">
        <v>42</v>
      </c>
      <c r="F93">
        <v>10</v>
      </c>
      <c r="G93">
        <v>12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</row>
    <row r="94" spans="3:16" x14ac:dyDescent="0.25">
      <c r="C94">
        <v>89</v>
      </c>
      <c r="D94">
        <v>19</v>
      </c>
      <c r="E94" t="s">
        <v>20</v>
      </c>
      <c r="F94">
        <v>12</v>
      </c>
      <c r="G94">
        <v>10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</row>
    <row r="95" spans="3:16" x14ac:dyDescent="0.25">
      <c r="C95">
        <v>90</v>
      </c>
      <c r="D95">
        <v>50</v>
      </c>
      <c r="E95" t="s">
        <v>80</v>
      </c>
      <c r="F95">
        <v>8</v>
      </c>
      <c r="G95">
        <v>10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</row>
    <row r="96" spans="3:16" x14ac:dyDescent="0.25">
      <c r="C96">
        <v>91</v>
      </c>
      <c r="D96">
        <v>36</v>
      </c>
      <c r="E96" t="s">
        <v>30</v>
      </c>
      <c r="F96">
        <v>11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</row>
  </sheetData>
  <sortState ref="D6:H96">
    <sortCondition ref="E6:E9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workbookViewId="0">
      <selection activeCell="B96" sqref="B96:F96"/>
    </sheetView>
  </sheetViews>
  <sheetFormatPr defaultRowHeight="15" x14ac:dyDescent="0.25"/>
  <cols>
    <col min="3" max="3" width="50.42578125" customWidth="1"/>
    <col min="4" max="4" width="10.28515625" customWidth="1"/>
    <col min="8" max="8" width="10.28515625" customWidth="1"/>
  </cols>
  <sheetData>
    <row r="1" spans="1:22" x14ac:dyDescent="0.25">
      <c r="C1" t="s">
        <v>0</v>
      </c>
      <c r="D1" t="s">
        <v>19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</row>
    <row r="5" spans="1:22" x14ac:dyDescent="0.25">
      <c r="A5">
        <v>1</v>
      </c>
      <c r="B5">
        <f>1</f>
        <v>1</v>
      </c>
      <c r="C5" t="s">
        <v>93</v>
      </c>
      <c r="D5" t="s">
        <v>72</v>
      </c>
      <c r="E5">
        <v>7</v>
      </c>
      <c r="F5" s="1">
        <v>15</v>
      </c>
      <c r="G5">
        <v>9</v>
      </c>
      <c r="H5" t="s">
        <v>93</v>
      </c>
    </row>
    <row r="6" spans="1:22" x14ac:dyDescent="0.25">
      <c r="A6">
        <v>2</v>
      </c>
      <c r="B6">
        <f>IF(F6=F5,B5,A6)</f>
        <v>2</v>
      </c>
      <c r="C6" t="s">
        <v>85</v>
      </c>
      <c r="D6" t="s">
        <v>113</v>
      </c>
      <c r="E6">
        <v>8</v>
      </c>
      <c r="F6" s="2">
        <v>14</v>
      </c>
      <c r="G6">
        <v>11</v>
      </c>
      <c r="H6" t="s">
        <v>85</v>
      </c>
    </row>
    <row r="7" spans="1:22" x14ac:dyDescent="0.25">
      <c r="A7">
        <v>3</v>
      </c>
      <c r="B7">
        <f t="shared" ref="B7:B70" si="0">IF(F7=F6,B6,A7)</f>
        <v>2</v>
      </c>
      <c r="C7" t="s">
        <v>95</v>
      </c>
      <c r="D7" t="s">
        <v>75</v>
      </c>
      <c r="E7">
        <v>7</v>
      </c>
      <c r="F7" s="2">
        <v>14</v>
      </c>
      <c r="G7">
        <v>10</v>
      </c>
      <c r="H7" t="s">
        <v>95</v>
      </c>
    </row>
    <row r="8" spans="1:22" x14ac:dyDescent="0.25">
      <c r="A8">
        <v>4</v>
      </c>
      <c r="B8">
        <f t="shared" si="0"/>
        <v>2</v>
      </c>
      <c r="C8" t="s">
        <v>54</v>
      </c>
      <c r="D8" t="s">
        <v>75</v>
      </c>
      <c r="E8">
        <v>9</v>
      </c>
      <c r="F8" s="2">
        <v>14</v>
      </c>
      <c r="G8">
        <v>13</v>
      </c>
      <c r="H8" t="s">
        <v>54</v>
      </c>
    </row>
    <row r="9" spans="1:22" x14ac:dyDescent="0.25">
      <c r="A9">
        <v>5</v>
      </c>
      <c r="B9">
        <f t="shared" si="0"/>
        <v>2</v>
      </c>
      <c r="C9" t="s">
        <v>65</v>
      </c>
      <c r="D9" t="s">
        <v>75</v>
      </c>
      <c r="E9">
        <v>8</v>
      </c>
      <c r="F9" s="2">
        <v>14</v>
      </c>
      <c r="G9">
        <v>12</v>
      </c>
      <c r="H9" t="s">
        <v>65</v>
      </c>
    </row>
    <row r="10" spans="1:22" x14ac:dyDescent="0.25">
      <c r="A10">
        <v>6</v>
      </c>
      <c r="B10">
        <f t="shared" si="0"/>
        <v>2</v>
      </c>
      <c r="C10" t="s">
        <v>117</v>
      </c>
      <c r="D10" t="s">
        <v>114</v>
      </c>
      <c r="E10">
        <v>0</v>
      </c>
      <c r="F10" s="2">
        <v>14</v>
      </c>
      <c r="G10">
        <v>8</v>
      </c>
      <c r="H10" t="s">
        <v>117</v>
      </c>
    </row>
    <row r="11" spans="1:22" x14ac:dyDescent="0.25">
      <c r="A11">
        <v>7</v>
      </c>
      <c r="B11">
        <f t="shared" si="0"/>
        <v>7</v>
      </c>
      <c r="C11" t="s">
        <v>47</v>
      </c>
      <c r="D11" t="s">
        <v>74</v>
      </c>
      <c r="E11">
        <v>9</v>
      </c>
      <c r="F11">
        <v>13</v>
      </c>
      <c r="G11">
        <v>0</v>
      </c>
      <c r="H11" t="s">
        <v>47</v>
      </c>
    </row>
    <row r="12" spans="1:22" x14ac:dyDescent="0.25">
      <c r="A12">
        <v>8</v>
      </c>
      <c r="B12">
        <f t="shared" si="0"/>
        <v>7</v>
      </c>
      <c r="C12" t="s">
        <v>81</v>
      </c>
      <c r="D12" t="s">
        <v>72</v>
      </c>
      <c r="E12">
        <v>8</v>
      </c>
      <c r="F12">
        <v>13</v>
      </c>
      <c r="G12">
        <v>12</v>
      </c>
      <c r="H12" t="s">
        <v>81</v>
      </c>
    </row>
    <row r="13" spans="1:22" x14ac:dyDescent="0.25">
      <c r="A13">
        <v>9</v>
      </c>
      <c r="B13">
        <f t="shared" si="0"/>
        <v>7</v>
      </c>
      <c r="C13" t="s">
        <v>59</v>
      </c>
      <c r="D13" t="s">
        <v>72</v>
      </c>
      <c r="E13">
        <v>9</v>
      </c>
      <c r="F13">
        <v>13</v>
      </c>
      <c r="G13">
        <v>13</v>
      </c>
      <c r="H13" t="s">
        <v>59</v>
      </c>
    </row>
    <row r="14" spans="1:22" x14ac:dyDescent="0.25">
      <c r="A14">
        <v>10</v>
      </c>
      <c r="B14">
        <f t="shared" si="0"/>
        <v>7</v>
      </c>
      <c r="C14" t="s">
        <v>51</v>
      </c>
      <c r="D14" t="s">
        <v>74</v>
      </c>
      <c r="E14">
        <v>9</v>
      </c>
      <c r="F14">
        <v>13</v>
      </c>
      <c r="G14">
        <v>0</v>
      </c>
      <c r="H14" t="s">
        <v>51</v>
      </c>
    </row>
    <row r="15" spans="1:22" x14ac:dyDescent="0.25">
      <c r="A15">
        <v>11</v>
      </c>
      <c r="B15">
        <f t="shared" si="0"/>
        <v>7</v>
      </c>
      <c r="C15" t="s">
        <v>23</v>
      </c>
      <c r="D15" t="s">
        <v>73</v>
      </c>
      <c r="E15" s="2">
        <v>11</v>
      </c>
      <c r="F15">
        <v>13</v>
      </c>
      <c r="G15">
        <v>11</v>
      </c>
      <c r="H15" t="s">
        <v>23</v>
      </c>
    </row>
    <row r="16" spans="1:22" x14ac:dyDescent="0.25">
      <c r="A16">
        <v>12</v>
      </c>
      <c r="B16">
        <f t="shared" si="0"/>
        <v>7</v>
      </c>
      <c r="C16" t="s">
        <v>101</v>
      </c>
      <c r="D16" t="s">
        <v>74</v>
      </c>
      <c r="E16">
        <v>6</v>
      </c>
      <c r="F16">
        <v>13</v>
      </c>
      <c r="G16">
        <v>10</v>
      </c>
      <c r="H16" t="s">
        <v>101</v>
      </c>
    </row>
    <row r="17" spans="1:8" x14ac:dyDescent="0.25">
      <c r="A17">
        <v>13</v>
      </c>
      <c r="B17">
        <f t="shared" si="0"/>
        <v>7</v>
      </c>
      <c r="C17" t="s">
        <v>37</v>
      </c>
      <c r="D17" t="s">
        <v>74</v>
      </c>
      <c r="E17">
        <v>10</v>
      </c>
      <c r="F17">
        <v>13</v>
      </c>
      <c r="G17">
        <v>11</v>
      </c>
      <c r="H17" t="s">
        <v>37</v>
      </c>
    </row>
    <row r="18" spans="1:8" x14ac:dyDescent="0.25">
      <c r="A18">
        <v>14</v>
      </c>
      <c r="B18">
        <f t="shared" si="0"/>
        <v>7</v>
      </c>
      <c r="C18" t="s">
        <v>89</v>
      </c>
      <c r="D18" t="s">
        <v>75</v>
      </c>
      <c r="E18">
        <v>8</v>
      </c>
      <c r="F18">
        <v>13</v>
      </c>
      <c r="G18">
        <v>0</v>
      </c>
      <c r="H18" t="s">
        <v>89</v>
      </c>
    </row>
    <row r="19" spans="1:8" x14ac:dyDescent="0.25">
      <c r="A19">
        <v>15</v>
      </c>
      <c r="B19">
        <f t="shared" si="0"/>
        <v>7</v>
      </c>
      <c r="C19" t="s">
        <v>84</v>
      </c>
      <c r="D19" t="s">
        <v>114</v>
      </c>
      <c r="E19">
        <v>8</v>
      </c>
      <c r="F19">
        <v>13</v>
      </c>
      <c r="G19">
        <v>10</v>
      </c>
      <c r="H19" t="s">
        <v>84</v>
      </c>
    </row>
    <row r="20" spans="1:8" x14ac:dyDescent="0.25">
      <c r="A20">
        <v>16</v>
      </c>
      <c r="B20">
        <f t="shared" si="0"/>
        <v>7</v>
      </c>
      <c r="C20" t="s">
        <v>34</v>
      </c>
      <c r="D20" t="s">
        <v>71</v>
      </c>
      <c r="E20">
        <v>10</v>
      </c>
      <c r="F20">
        <v>13</v>
      </c>
      <c r="G20">
        <v>10</v>
      </c>
      <c r="H20" t="s">
        <v>34</v>
      </c>
    </row>
    <row r="21" spans="1:8" x14ac:dyDescent="0.25">
      <c r="A21">
        <v>17</v>
      </c>
      <c r="B21">
        <f t="shared" si="0"/>
        <v>7</v>
      </c>
      <c r="C21" t="s">
        <v>79</v>
      </c>
      <c r="D21" t="s">
        <v>70</v>
      </c>
      <c r="E21">
        <v>8</v>
      </c>
      <c r="F21">
        <v>13</v>
      </c>
      <c r="G21">
        <v>10</v>
      </c>
      <c r="H21" t="s">
        <v>79</v>
      </c>
    </row>
    <row r="22" spans="1:8" x14ac:dyDescent="0.25">
      <c r="A22">
        <v>18</v>
      </c>
      <c r="B22">
        <f t="shared" si="0"/>
        <v>7</v>
      </c>
      <c r="C22" t="s">
        <v>26</v>
      </c>
      <c r="D22" t="s">
        <v>70</v>
      </c>
      <c r="E22" s="2">
        <v>11</v>
      </c>
      <c r="F22">
        <v>13</v>
      </c>
      <c r="G22">
        <v>12</v>
      </c>
      <c r="H22" t="s">
        <v>26</v>
      </c>
    </row>
    <row r="23" spans="1:8" x14ac:dyDescent="0.25">
      <c r="A23">
        <v>19</v>
      </c>
      <c r="B23">
        <f t="shared" si="0"/>
        <v>19</v>
      </c>
      <c r="C23" t="s">
        <v>64</v>
      </c>
      <c r="D23" t="s">
        <v>70</v>
      </c>
      <c r="E23">
        <v>9</v>
      </c>
      <c r="F23">
        <v>12</v>
      </c>
      <c r="G23">
        <v>12</v>
      </c>
      <c r="H23" t="s">
        <v>64</v>
      </c>
    </row>
    <row r="24" spans="1:8" x14ac:dyDescent="0.25">
      <c r="A24">
        <v>20</v>
      </c>
      <c r="B24">
        <f t="shared" si="0"/>
        <v>19</v>
      </c>
      <c r="C24" t="s">
        <v>22</v>
      </c>
      <c r="D24" t="s">
        <v>72</v>
      </c>
      <c r="E24" s="2">
        <v>11</v>
      </c>
      <c r="F24">
        <v>12</v>
      </c>
      <c r="G24">
        <v>11</v>
      </c>
      <c r="H24" t="s">
        <v>22</v>
      </c>
    </row>
    <row r="25" spans="1:8" x14ac:dyDescent="0.25">
      <c r="A25">
        <v>21</v>
      </c>
      <c r="B25">
        <f t="shared" si="0"/>
        <v>19</v>
      </c>
      <c r="C25" t="s">
        <v>102</v>
      </c>
      <c r="D25" t="s">
        <v>72</v>
      </c>
      <c r="E25">
        <v>6</v>
      </c>
      <c r="F25">
        <v>12</v>
      </c>
      <c r="G25">
        <v>11</v>
      </c>
      <c r="H25" t="s">
        <v>102</v>
      </c>
    </row>
    <row r="26" spans="1:8" x14ac:dyDescent="0.25">
      <c r="A26">
        <v>22</v>
      </c>
      <c r="B26">
        <f t="shared" si="0"/>
        <v>19</v>
      </c>
      <c r="C26" t="s">
        <v>92</v>
      </c>
      <c r="D26" t="s">
        <v>72</v>
      </c>
      <c r="E26">
        <v>8</v>
      </c>
      <c r="F26">
        <v>12</v>
      </c>
      <c r="G26">
        <v>10</v>
      </c>
      <c r="H26" t="s">
        <v>92</v>
      </c>
    </row>
    <row r="27" spans="1:8" x14ac:dyDescent="0.25">
      <c r="A27">
        <v>23</v>
      </c>
      <c r="B27">
        <f t="shared" si="0"/>
        <v>19</v>
      </c>
      <c r="C27" t="s">
        <v>57</v>
      </c>
      <c r="D27" t="s">
        <v>72</v>
      </c>
      <c r="E27">
        <v>9</v>
      </c>
      <c r="F27">
        <v>12</v>
      </c>
      <c r="G27">
        <v>11</v>
      </c>
      <c r="H27" t="s">
        <v>57</v>
      </c>
    </row>
    <row r="28" spans="1:8" x14ac:dyDescent="0.25">
      <c r="A28">
        <v>24</v>
      </c>
      <c r="B28">
        <f t="shared" si="0"/>
        <v>19</v>
      </c>
      <c r="C28" t="s">
        <v>78</v>
      </c>
      <c r="D28" t="s">
        <v>74</v>
      </c>
      <c r="E28">
        <v>8</v>
      </c>
      <c r="F28">
        <v>12</v>
      </c>
      <c r="G28">
        <v>11</v>
      </c>
      <c r="H28" t="s">
        <v>78</v>
      </c>
    </row>
    <row r="29" spans="1:8" x14ac:dyDescent="0.25">
      <c r="A29">
        <v>25</v>
      </c>
      <c r="B29">
        <f t="shared" si="0"/>
        <v>19</v>
      </c>
      <c r="C29" t="s">
        <v>86</v>
      </c>
      <c r="D29" t="s">
        <v>74</v>
      </c>
      <c r="E29">
        <v>8</v>
      </c>
      <c r="F29">
        <v>12</v>
      </c>
      <c r="G29">
        <v>0</v>
      </c>
      <c r="H29" t="s">
        <v>86</v>
      </c>
    </row>
    <row r="30" spans="1:8" x14ac:dyDescent="0.25">
      <c r="A30">
        <v>26</v>
      </c>
      <c r="B30">
        <f t="shared" si="0"/>
        <v>19</v>
      </c>
      <c r="C30" t="s">
        <v>87</v>
      </c>
      <c r="D30" t="s">
        <v>74</v>
      </c>
      <c r="E30">
        <v>8</v>
      </c>
      <c r="F30">
        <v>12</v>
      </c>
      <c r="G30">
        <v>10</v>
      </c>
      <c r="H30" t="s">
        <v>87</v>
      </c>
    </row>
    <row r="31" spans="1:8" x14ac:dyDescent="0.25">
      <c r="A31">
        <v>27</v>
      </c>
      <c r="B31">
        <f t="shared" si="0"/>
        <v>19</v>
      </c>
      <c r="C31" t="s">
        <v>46</v>
      </c>
      <c r="D31" t="s">
        <v>74</v>
      </c>
      <c r="E31">
        <v>9</v>
      </c>
      <c r="F31">
        <v>12</v>
      </c>
      <c r="G31">
        <v>8</v>
      </c>
      <c r="H31" t="s">
        <v>46</v>
      </c>
    </row>
    <row r="32" spans="1:8" x14ac:dyDescent="0.25">
      <c r="A32">
        <v>28</v>
      </c>
      <c r="B32">
        <f t="shared" si="0"/>
        <v>19</v>
      </c>
      <c r="C32" t="s">
        <v>76</v>
      </c>
      <c r="D32" t="s">
        <v>74</v>
      </c>
      <c r="E32">
        <v>8</v>
      </c>
      <c r="F32">
        <v>12</v>
      </c>
      <c r="G32">
        <v>9</v>
      </c>
      <c r="H32" t="s">
        <v>76</v>
      </c>
    </row>
    <row r="33" spans="1:8" x14ac:dyDescent="0.25">
      <c r="A33">
        <v>29</v>
      </c>
      <c r="B33">
        <f t="shared" si="0"/>
        <v>19</v>
      </c>
      <c r="C33" t="s">
        <v>29</v>
      </c>
      <c r="D33" t="s">
        <v>75</v>
      </c>
      <c r="E33" s="2">
        <v>11</v>
      </c>
      <c r="F33">
        <v>12</v>
      </c>
      <c r="G33">
        <v>10</v>
      </c>
      <c r="H33" t="s">
        <v>29</v>
      </c>
    </row>
    <row r="34" spans="1:8" x14ac:dyDescent="0.25">
      <c r="A34">
        <v>30</v>
      </c>
      <c r="B34">
        <f t="shared" si="0"/>
        <v>19</v>
      </c>
      <c r="C34" t="s">
        <v>48</v>
      </c>
      <c r="D34" t="s">
        <v>75</v>
      </c>
      <c r="E34">
        <v>9</v>
      </c>
      <c r="F34">
        <v>12</v>
      </c>
      <c r="G34">
        <v>10</v>
      </c>
      <c r="H34" t="s">
        <v>48</v>
      </c>
    </row>
    <row r="35" spans="1:8" x14ac:dyDescent="0.25">
      <c r="A35">
        <v>32</v>
      </c>
      <c r="B35">
        <f t="shared" si="0"/>
        <v>19</v>
      </c>
      <c r="C35" t="s">
        <v>58</v>
      </c>
      <c r="D35" t="s">
        <v>115</v>
      </c>
      <c r="E35">
        <v>9</v>
      </c>
      <c r="F35">
        <v>12</v>
      </c>
      <c r="G35">
        <v>7</v>
      </c>
      <c r="H35" t="s">
        <v>126</v>
      </c>
    </row>
    <row r="36" spans="1:8" x14ac:dyDescent="0.25">
      <c r="A36">
        <v>33</v>
      </c>
      <c r="B36">
        <f t="shared" si="0"/>
        <v>19</v>
      </c>
      <c r="C36" t="s">
        <v>63</v>
      </c>
      <c r="D36" t="s">
        <v>71</v>
      </c>
      <c r="E36">
        <v>9</v>
      </c>
      <c r="F36">
        <v>12</v>
      </c>
      <c r="G36">
        <v>9</v>
      </c>
      <c r="H36" t="s">
        <v>63</v>
      </c>
    </row>
    <row r="37" spans="1:8" x14ac:dyDescent="0.25">
      <c r="A37">
        <v>34</v>
      </c>
      <c r="B37">
        <f t="shared" si="0"/>
        <v>19</v>
      </c>
      <c r="C37" t="s">
        <v>42</v>
      </c>
      <c r="D37" t="s">
        <v>70</v>
      </c>
      <c r="E37">
        <v>10</v>
      </c>
      <c r="F37">
        <v>12</v>
      </c>
      <c r="G37">
        <v>10</v>
      </c>
      <c r="H37" t="s">
        <v>42</v>
      </c>
    </row>
    <row r="38" spans="1:8" x14ac:dyDescent="0.25">
      <c r="A38">
        <v>35</v>
      </c>
      <c r="B38">
        <f t="shared" si="0"/>
        <v>35</v>
      </c>
      <c r="C38" t="s">
        <v>40</v>
      </c>
      <c r="D38" t="s">
        <v>72</v>
      </c>
      <c r="E38">
        <v>10</v>
      </c>
      <c r="F38">
        <v>11</v>
      </c>
      <c r="G38">
        <v>0</v>
      </c>
      <c r="H38" t="s">
        <v>40</v>
      </c>
    </row>
    <row r="39" spans="1:8" x14ac:dyDescent="0.25">
      <c r="A39">
        <v>36</v>
      </c>
      <c r="B39">
        <f t="shared" si="0"/>
        <v>35</v>
      </c>
      <c r="C39" t="s">
        <v>53</v>
      </c>
      <c r="D39" t="s">
        <v>72</v>
      </c>
      <c r="E39">
        <v>9</v>
      </c>
      <c r="F39">
        <v>11</v>
      </c>
      <c r="G39">
        <v>11</v>
      </c>
      <c r="H39" t="s">
        <v>53</v>
      </c>
    </row>
    <row r="40" spans="1:8" x14ac:dyDescent="0.25">
      <c r="A40">
        <v>37</v>
      </c>
      <c r="B40">
        <f t="shared" si="0"/>
        <v>35</v>
      </c>
      <c r="C40" t="s">
        <v>62</v>
      </c>
      <c r="D40" t="s">
        <v>72</v>
      </c>
      <c r="E40">
        <v>9</v>
      </c>
      <c r="F40">
        <v>11</v>
      </c>
      <c r="G40">
        <v>9</v>
      </c>
      <c r="H40" t="s">
        <v>62</v>
      </c>
    </row>
    <row r="41" spans="1:8" x14ac:dyDescent="0.25">
      <c r="A41">
        <v>38</v>
      </c>
      <c r="B41">
        <f t="shared" si="0"/>
        <v>35</v>
      </c>
      <c r="C41" t="s">
        <v>24</v>
      </c>
      <c r="D41" t="s">
        <v>74</v>
      </c>
      <c r="E41" s="2">
        <v>11</v>
      </c>
      <c r="F41">
        <v>11</v>
      </c>
      <c r="G41">
        <v>9</v>
      </c>
      <c r="H41" t="s">
        <v>24</v>
      </c>
    </row>
    <row r="42" spans="1:8" x14ac:dyDescent="0.25">
      <c r="A42">
        <v>39</v>
      </c>
      <c r="B42">
        <f t="shared" si="0"/>
        <v>35</v>
      </c>
      <c r="C42" t="s">
        <v>68</v>
      </c>
      <c r="D42" t="s">
        <v>74</v>
      </c>
      <c r="E42">
        <v>8</v>
      </c>
      <c r="F42">
        <v>11</v>
      </c>
      <c r="G42">
        <v>8</v>
      </c>
      <c r="H42" t="s">
        <v>68</v>
      </c>
    </row>
    <row r="43" spans="1:8" x14ac:dyDescent="0.25">
      <c r="A43">
        <v>40</v>
      </c>
      <c r="B43">
        <f t="shared" si="0"/>
        <v>35</v>
      </c>
      <c r="C43" t="s">
        <v>69</v>
      </c>
      <c r="D43" t="s">
        <v>74</v>
      </c>
      <c r="E43">
        <v>8</v>
      </c>
      <c r="F43">
        <v>11</v>
      </c>
      <c r="G43">
        <v>9</v>
      </c>
      <c r="H43" t="s">
        <v>69</v>
      </c>
    </row>
    <row r="44" spans="1:8" x14ac:dyDescent="0.25">
      <c r="A44">
        <v>41</v>
      </c>
      <c r="B44">
        <f t="shared" si="0"/>
        <v>35</v>
      </c>
      <c r="C44" t="s">
        <v>28</v>
      </c>
      <c r="D44" t="s">
        <v>75</v>
      </c>
      <c r="E44" s="2">
        <v>11</v>
      </c>
      <c r="F44">
        <v>11</v>
      </c>
      <c r="G44">
        <v>0</v>
      </c>
      <c r="H44" t="s">
        <v>28</v>
      </c>
    </row>
    <row r="45" spans="1:8" x14ac:dyDescent="0.25">
      <c r="A45">
        <v>42</v>
      </c>
      <c r="B45">
        <f t="shared" si="0"/>
        <v>35</v>
      </c>
      <c r="C45" t="s">
        <v>31</v>
      </c>
      <c r="D45" t="s">
        <v>75</v>
      </c>
      <c r="E45" s="2">
        <v>11</v>
      </c>
      <c r="F45">
        <v>11</v>
      </c>
      <c r="G45">
        <v>11</v>
      </c>
      <c r="H45" t="s">
        <v>31</v>
      </c>
    </row>
    <row r="46" spans="1:8" x14ac:dyDescent="0.25">
      <c r="A46">
        <v>43</v>
      </c>
      <c r="B46">
        <f t="shared" si="0"/>
        <v>35</v>
      </c>
      <c r="C46" t="s">
        <v>110</v>
      </c>
      <c r="D46" t="s">
        <v>113</v>
      </c>
      <c r="E46">
        <v>0</v>
      </c>
      <c r="F46">
        <v>11</v>
      </c>
      <c r="G46">
        <v>0</v>
      </c>
      <c r="H46" t="s">
        <v>110</v>
      </c>
    </row>
    <row r="47" spans="1:8" x14ac:dyDescent="0.25">
      <c r="A47">
        <v>44</v>
      </c>
      <c r="B47">
        <f t="shared" si="0"/>
        <v>35</v>
      </c>
      <c r="C47" t="s">
        <v>32</v>
      </c>
      <c r="D47" t="s">
        <v>75</v>
      </c>
      <c r="E47" s="2">
        <v>11</v>
      </c>
      <c r="F47">
        <v>11</v>
      </c>
      <c r="G47">
        <v>12</v>
      </c>
      <c r="H47" t="s">
        <v>32</v>
      </c>
    </row>
    <row r="48" spans="1:8" x14ac:dyDescent="0.25">
      <c r="A48">
        <v>45</v>
      </c>
      <c r="B48">
        <f t="shared" si="0"/>
        <v>35</v>
      </c>
      <c r="C48" t="s">
        <v>56</v>
      </c>
      <c r="D48" t="s">
        <v>71</v>
      </c>
      <c r="E48">
        <v>9</v>
      </c>
      <c r="F48">
        <v>11</v>
      </c>
      <c r="G48">
        <v>10</v>
      </c>
      <c r="H48" t="s">
        <v>56</v>
      </c>
    </row>
    <row r="49" spans="1:8" x14ac:dyDescent="0.25">
      <c r="A49">
        <v>46</v>
      </c>
      <c r="B49">
        <f t="shared" si="0"/>
        <v>46</v>
      </c>
      <c r="C49" t="s">
        <v>66</v>
      </c>
      <c r="D49" t="s">
        <v>74</v>
      </c>
      <c r="E49">
        <v>8</v>
      </c>
      <c r="F49">
        <v>10</v>
      </c>
      <c r="G49">
        <v>11</v>
      </c>
      <c r="H49" t="s">
        <v>66</v>
      </c>
    </row>
    <row r="50" spans="1:8" x14ac:dyDescent="0.25">
      <c r="A50">
        <v>47</v>
      </c>
      <c r="B50">
        <f t="shared" si="0"/>
        <v>46</v>
      </c>
      <c r="C50" t="s">
        <v>52</v>
      </c>
      <c r="D50" t="s">
        <v>113</v>
      </c>
      <c r="E50">
        <v>9</v>
      </c>
      <c r="F50">
        <v>10</v>
      </c>
      <c r="G50">
        <v>10</v>
      </c>
      <c r="H50" t="s">
        <v>52</v>
      </c>
    </row>
    <row r="51" spans="1:8" x14ac:dyDescent="0.25">
      <c r="A51">
        <v>48</v>
      </c>
      <c r="B51">
        <f t="shared" si="0"/>
        <v>46</v>
      </c>
      <c r="C51" t="s">
        <v>67</v>
      </c>
      <c r="D51" t="s">
        <v>75</v>
      </c>
      <c r="E51">
        <v>8</v>
      </c>
      <c r="F51">
        <v>10</v>
      </c>
      <c r="G51">
        <v>9</v>
      </c>
      <c r="H51" t="s">
        <v>67</v>
      </c>
    </row>
    <row r="52" spans="1:8" x14ac:dyDescent="0.25">
      <c r="A52">
        <v>49</v>
      </c>
      <c r="B52">
        <f t="shared" si="0"/>
        <v>46</v>
      </c>
      <c r="C52" t="s">
        <v>61</v>
      </c>
      <c r="D52" t="s">
        <v>75</v>
      </c>
      <c r="E52">
        <v>9</v>
      </c>
      <c r="F52">
        <v>10</v>
      </c>
      <c r="G52">
        <v>9</v>
      </c>
      <c r="H52" t="s">
        <v>61</v>
      </c>
    </row>
    <row r="53" spans="1:8" x14ac:dyDescent="0.25">
      <c r="A53">
        <v>50</v>
      </c>
      <c r="B53">
        <f t="shared" si="0"/>
        <v>46</v>
      </c>
      <c r="C53" t="s">
        <v>41</v>
      </c>
      <c r="D53" t="s">
        <v>114</v>
      </c>
      <c r="E53">
        <v>10</v>
      </c>
      <c r="F53">
        <v>10</v>
      </c>
      <c r="G53">
        <v>9</v>
      </c>
      <c r="H53" t="s">
        <v>41</v>
      </c>
    </row>
    <row r="54" spans="1:8" x14ac:dyDescent="0.25">
      <c r="A54">
        <v>51</v>
      </c>
      <c r="B54">
        <f t="shared" si="0"/>
        <v>46</v>
      </c>
      <c r="C54" t="s">
        <v>107</v>
      </c>
      <c r="D54" t="s">
        <v>115</v>
      </c>
      <c r="E54">
        <v>0</v>
      </c>
      <c r="F54">
        <v>10</v>
      </c>
      <c r="G54">
        <v>0</v>
      </c>
      <c r="H54" t="s">
        <v>107</v>
      </c>
    </row>
    <row r="55" spans="1:8" x14ac:dyDescent="0.25">
      <c r="A55">
        <v>52</v>
      </c>
      <c r="B55">
        <f t="shared" si="0"/>
        <v>46</v>
      </c>
      <c r="C55" t="s">
        <v>21</v>
      </c>
      <c r="D55" t="s">
        <v>71</v>
      </c>
      <c r="E55" s="1">
        <v>12</v>
      </c>
      <c r="F55">
        <v>10</v>
      </c>
      <c r="G55">
        <v>0</v>
      </c>
      <c r="H55" t="s">
        <v>21</v>
      </c>
    </row>
    <row r="56" spans="1:8" x14ac:dyDescent="0.25">
      <c r="A56">
        <v>53</v>
      </c>
      <c r="B56">
        <f t="shared" si="0"/>
        <v>46</v>
      </c>
      <c r="C56" t="s">
        <v>118</v>
      </c>
      <c r="D56" t="s">
        <v>71</v>
      </c>
      <c r="E56">
        <v>0</v>
      </c>
      <c r="F56">
        <v>10</v>
      </c>
      <c r="G56">
        <v>10</v>
      </c>
      <c r="H56" t="s">
        <v>118</v>
      </c>
    </row>
    <row r="57" spans="1:8" x14ac:dyDescent="0.25">
      <c r="A57">
        <v>54</v>
      </c>
      <c r="B57">
        <f t="shared" si="0"/>
        <v>46</v>
      </c>
      <c r="C57" t="s">
        <v>50</v>
      </c>
      <c r="D57" t="s">
        <v>70</v>
      </c>
      <c r="E57">
        <v>9</v>
      </c>
      <c r="F57">
        <v>10</v>
      </c>
      <c r="G57">
        <v>6</v>
      </c>
      <c r="H57" t="s">
        <v>50</v>
      </c>
    </row>
    <row r="58" spans="1:8" x14ac:dyDescent="0.25">
      <c r="A58">
        <v>55</v>
      </c>
      <c r="B58">
        <f t="shared" si="0"/>
        <v>46</v>
      </c>
      <c r="C58" t="s">
        <v>20</v>
      </c>
      <c r="D58" t="s">
        <v>70</v>
      </c>
      <c r="E58" s="1">
        <v>12</v>
      </c>
      <c r="F58">
        <v>10</v>
      </c>
      <c r="G58">
        <v>9</v>
      </c>
      <c r="H58" t="s">
        <v>20</v>
      </c>
    </row>
    <row r="59" spans="1:8" x14ac:dyDescent="0.25">
      <c r="A59">
        <v>56</v>
      </c>
      <c r="B59">
        <f t="shared" si="0"/>
        <v>46</v>
      </c>
      <c r="C59" t="s">
        <v>80</v>
      </c>
      <c r="D59" t="s">
        <v>70</v>
      </c>
      <c r="E59">
        <v>8</v>
      </c>
      <c r="F59">
        <v>10</v>
      </c>
      <c r="G59">
        <v>11</v>
      </c>
      <c r="H59" t="s">
        <v>80</v>
      </c>
    </row>
    <row r="60" spans="1:8" x14ac:dyDescent="0.25">
      <c r="A60">
        <v>57</v>
      </c>
      <c r="B60">
        <f t="shared" si="0"/>
        <v>57</v>
      </c>
      <c r="C60" t="s">
        <v>88</v>
      </c>
      <c r="D60" t="s">
        <v>72</v>
      </c>
      <c r="E60">
        <v>8</v>
      </c>
      <c r="F60">
        <v>9</v>
      </c>
      <c r="G60">
        <v>10</v>
      </c>
      <c r="H60" t="s">
        <v>88</v>
      </c>
    </row>
    <row r="61" spans="1:8" x14ac:dyDescent="0.25">
      <c r="A61">
        <v>58</v>
      </c>
      <c r="B61">
        <f t="shared" si="0"/>
        <v>57</v>
      </c>
      <c r="C61" t="s">
        <v>36</v>
      </c>
      <c r="D61" t="s">
        <v>74</v>
      </c>
      <c r="E61">
        <v>10</v>
      </c>
      <c r="F61">
        <v>9</v>
      </c>
      <c r="G61">
        <v>8</v>
      </c>
      <c r="H61" t="s">
        <v>36</v>
      </c>
    </row>
    <row r="62" spans="1:8" x14ac:dyDescent="0.25">
      <c r="A62">
        <v>59</v>
      </c>
      <c r="B62">
        <f t="shared" si="0"/>
        <v>57</v>
      </c>
      <c r="C62" t="s">
        <v>25</v>
      </c>
      <c r="D62" t="s">
        <v>74</v>
      </c>
      <c r="E62" s="2">
        <v>11</v>
      </c>
      <c r="F62">
        <v>9</v>
      </c>
      <c r="G62">
        <v>0</v>
      </c>
      <c r="H62" t="s">
        <v>25</v>
      </c>
    </row>
    <row r="63" spans="1:8" x14ac:dyDescent="0.25">
      <c r="A63">
        <v>60</v>
      </c>
      <c r="B63">
        <f t="shared" si="0"/>
        <v>57</v>
      </c>
      <c r="C63" t="s">
        <v>82</v>
      </c>
      <c r="D63" t="s">
        <v>74</v>
      </c>
      <c r="E63">
        <v>8</v>
      </c>
      <c r="F63">
        <v>9</v>
      </c>
      <c r="G63">
        <v>11</v>
      </c>
      <c r="H63" t="s">
        <v>82</v>
      </c>
    </row>
    <row r="64" spans="1:8" x14ac:dyDescent="0.25">
      <c r="A64">
        <v>61</v>
      </c>
      <c r="B64">
        <f t="shared" si="0"/>
        <v>57</v>
      </c>
      <c r="C64" t="s">
        <v>38</v>
      </c>
      <c r="D64" t="s">
        <v>74</v>
      </c>
      <c r="E64">
        <v>10</v>
      </c>
      <c r="F64">
        <v>9</v>
      </c>
      <c r="G64">
        <v>10</v>
      </c>
      <c r="H64" t="s">
        <v>38</v>
      </c>
    </row>
    <row r="65" spans="1:8" x14ac:dyDescent="0.25">
      <c r="A65">
        <v>62</v>
      </c>
      <c r="B65">
        <f t="shared" si="0"/>
        <v>57</v>
      </c>
      <c r="C65" t="s">
        <v>44</v>
      </c>
      <c r="D65" t="s">
        <v>75</v>
      </c>
      <c r="E65">
        <v>10</v>
      </c>
      <c r="F65">
        <v>9</v>
      </c>
      <c r="G65">
        <v>8</v>
      </c>
      <c r="H65" t="s">
        <v>44</v>
      </c>
    </row>
    <row r="66" spans="1:8" x14ac:dyDescent="0.25">
      <c r="A66">
        <v>63</v>
      </c>
      <c r="B66">
        <f t="shared" si="0"/>
        <v>63</v>
      </c>
      <c r="C66" t="s">
        <v>35</v>
      </c>
      <c r="D66" t="s">
        <v>70</v>
      </c>
      <c r="E66">
        <v>10</v>
      </c>
      <c r="F66">
        <v>1</v>
      </c>
      <c r="G66">
        <v>9</v>
      </c>
      <c r="H66" t="s">
        <v>35</v>
      </c>
    </row>
    <row r="67" spans="1:8" x14ac:dyDescent="0.25">
      <c r="A67">
        <v>64</v>
      </c>
      <c r="B67">
        <f t="shared" si="0"/>
        <v>64</v>
      </c>
      <c r="C67" t="s">
        <v>108</v>
      </c>
      <c r="D67" t="s">
        <v>113</v>
      </c>
      <c r="E67">
        <v>0</v>
      </c>
      <c r="F67">
        <v>0</v>
      </c>
      <c r="G67">
        <v>0</v>
      </c>
      <c r="H67" t="s">
        <v>108</v>
      </c>
    </row>
    <row r="68" spans="1:8" x14ac:dyDescent="0.25">
      <c r="A68">
        <v>65</v>
      </c>
      <c r="B68">
        <f t="shared" si="0"/>
        <v>64</v>
      </c>
      <c r="C68" t="s">
        <v>45</v>
      </c>
      <c r="D68" t="s">
        <v>72</v>
      </c>
      <c r="E68">
        <v>9</v>
      </c>
      <c r="F68">
        <v>0</v>
      </c>
      <c r="G68">
        <v>0</v>
      </c>
      <c r="H68" t="s">
        <v>45</v>
      </c>
    </row>
    <row r="69" spans="1:8" x14ac:dyDescent="0.25">
      <c r="A69">
        <v>66</v>
      </c>
      <c r="B69">
        <f t="shared" si="0"/>
        <v>64</v>
      </c>
      <c r="C69" t="s">
        <v>98</v>
      </c>
      <c r="D69" t="s">
        <v>72</v>
      </c>
      <c r="E69">
        <v>7</v>
      </c>
      <c r="F69">
        <v>0</v>
      </c>
      <c r="G69">
        <v>0</v>
      </c>
      <c r="H69" t="s">
        <v>98</v>
      </c>
    </row>
    <row r="70" spans="1:8" x14ac:dyDescent="0.25">
      <c r="A70">
        <v>67</v>
      </c>
      <c r="B70">
        <f t="shared" si="0"/>
        <v>64</v>
      </c>
      <c r="C70" t="s">
        <v>43</v>
      </c>
      <c r="D70" t="s">
        <v>72</v>
      </c>
      <c r="E70">
        <v>10</v>
      </c>
      <c r="F70">
        <v>0</v>
      </c>
      <c r="G70">
        <v>0</v>
      </c>
      <c r="H70" t="s">
        <v>43</v>
      </c>
    </row>
    <row r="71" spans="1:8" x14ac:dyDescent="0.25">
      <c r="A71">
        <v>68</v>
      </c>
      <c r="B71">
        <f t="shared" ref="B71:B95" si="1">IF(F71=F70,B70,A71)</f>
        <v>64</v>
      </c>
      <c r="C71" t="s">
        <v>60</v>
      </c>
      <c r="D71" t="s">
        <v>74</v>
      </c>
      <c r="E71">
        <v>9</v>
      </c>
      <c r="F71">
        <v>0</v>
      </c>
      <c r="G71">
        <v>0</v>
      </c>
      <c r="H71" t="s">
        <v>60</v>
      </c>
    </row>
    <row r="72" spans="1:8" x14ac:dyDescent="0.25">
      <c r="A72">
        <v>69</v>
      </c>
      <c r="B72">
        <f t="shared" si="1"/>
        <v>64</v>
      </c>
      <c r="C72" t="s">
        <v>106</v>
      </c>
      <c r="D72" t="s">
        <v>74</v>
      </c>
      <c r="E72">
        <v>0</v>
      </c>
      <c r="F72">
        <v>0</v>
      </c>
      <c r="G72">
        <v>0</v>
      </c>
      <c r="H72" t="s">
        <v>106</v>
      </c>
    </row>
    <row r="73" spans="1:8" x14ac:dyDescent="0.25">
      <c r="A73">
        <v>70</v>
      </c>
      <c r="B73">
        <f t="shared" si="1"/>
        <v>64</v>
      </c>
      <c r="C73" t="s">
        <v>105</v>
      </c>
      <c r="D73" t="s">
        <v>74</v>
      </c>
      <c r="E73">
        <v>0</v>
      </c>
      <c r="F73">
        <v>0</v>
      </c>
      <c r="G73">
        <v>0</v>
      </c>
      <c r="H73" t="s">
        <v>105</v>
      </c>
    </row>
    <row r="74" spans="1:8" x14ac:dyDescent="0.25">
      <c r="A74">
        <v>71</v>
      </c>
      <c r="B74">
        <f t="shared" si="1"/>
        <v>64</v>
      </c>
      <c r="C74" t="s">
        <v>55</v>
      </c>
      <c r="D74" t="s">
        <v>74</v>
      </c>
      <c r="E74">
        <v>9</v>
      </c>
      <c r="F74">
        <v>0</v>
      </c>
      <c r="G74">
        <v>0</v>
      </c>
      <c r="H74" t="s">
        <v>55</v>
      </c>
    </row>
    <row r="75" spans="1:8" x14ac:dyDescent="0.25">
      <c r="A75">
        <v>72</v>
      </c>
      <c r="B75">
        <f t="shared" si="1"/>
        <v>64</v>
      </c>
      <c r="C75" t="s">
        <v>49</v>
      </c>
      <c r="D75" t="s">
        <v>113</v>
      </c>
      <c r="E75">
        <v>9</v>
      </c>
      <c r="F75">
        <v>0</v>
      </c>
      <c r="G75">
        <v>0</v>
      </c>
      <c r="H75" t="s">
        <v>49</v>
      </c>
    </row>
    <row r="76" spans="1:8" x14ac:dyDescent="0.25">
      <c r="A76">
        <v>73</v>
      </c>
      <c r="B76">
        <f t="shared" si="1"/>
        <v>64</v>
      </c>
      <c r="C76" t="s">
        <v>104</v>
      </c>
      <c r="D76" t="s">
        <v>113</v>
      </c>
      <c r="E76">
        <v>1</v>
      </c>
      <c r="F76">
        <v>0</v>
      </c>
      <c r="G76">
        <v>0</v>
      </c>
      <c r="H76" t="s">
        <v>104</v>
      </c>
    </row>
    <row r="77" spans="1:8" x14ac:dyDescent="0.25">
      <c r="A77">
        <v>74</v>
      </c>
      <c r="B77">
        <f t="shared" si="1"/>
        <v>64</v>
      </c>
      <c r="C77" t="s">
        <v>94</v>
      </c>
      <c r="D77" t="s">
        <v>75</v>
      </c>
      <c r="E77">
        <v>7</v>
      </c>
      <c r="F77">
        <v>0</v>
      </c>
      <c r="G77">
        <v>11</v>
      </c>
      <c r="H77" t="s">
        <v>94</v>
      </c>
    </row>
    <row r="78" spans="1:8" x14ac:dyDescent="0.25">
      <c r="A78">
        <v>75</v>
      </c>
      <c r="B78">
        <f t="shared" si="1"/>
        <v>64</v>
      </c>
      <c r="C78" t="s">
        <v>83</v>
      </c>
      <c r="D78" t="s">
        <v>75</v>
      </c>
      <c r="E78">
        <v>8</v>
      </c>
      <c r="F78">
        <v>0</v>
      </c>
      <c r="G78">
        <v>0</v>
      </c>
      <c r="H78" t="s">
        <v>83</v>
      </c>
    </row>
    <row r="79" spans="1:8" x14ac:dyDescent="0.25">
      <c r="A79">
        <v>76</v>
      </c>
      <c r="B79">
        <f t="shared" si="1"/>
        <v>64</v>
      </c>
      <c r="C79" t="s">
        <v>90</v>
      </c>
      <c r="D79" t="s">
        <v>75</v>
      </c>
      <c r="E79">
        <v>8</v>
      </c>
      <c r="F79">
        <v>0</v>
      </c>
      <c r="G79">
        <v>0</v>
      </c>
      <c r="H79" t="s">
        <v>90</v>
      </c>
    </row>
    <row r="80" spans="1:8" x14ac:dyDescent="0.25">
      <c r="A80">
        <v>77</v>
      </c>
      <c r="B80">
        <f t="shared" si="1"/>
        <v>64</v>
      </c>
      <c r="C80" t="s">
        <v>91</v>
      </c>
      <c r="D80" t="s">
        <v>75</v>
      </c>
      <c r="E80">
        <v>8</v>
      </c>
      <c r="F80">
        <v>0</v>
      </c>
      <c r="G80">
        <v>0</v>
      </c>
      <c r="H80" t="s">
        <v>91</v>
      </c>
    </row>
    <row r="81" spans="1:8" x14ac:dyDescent="0.25">
      <c r="A81">
        <v>78</v>
      </c>
      <c r="B81">
        <f t="shared" si="1"/>
        <v>64</v>
      </c>
      <c r="C81" t="s">
        <v>39</v>
      </c>
      <c r="D81" t="s">
        <v>75</v>
      </c>
      <c r="E81">
        <v>10</v>
      </c>
      <c r="F81">
        <v>0</v>
      </c>
      <c r="G81">
        <v>0</v>
      </c>
      <c r="H81" t="s">
        <v>39</v>
      </c>
    </row>
    <row r="82" spans="1:8" x14ac:dyDescent="0.25">
      <c r="A82">
        <v>79</v>
      </c>
      <c r="B82">
        <f t="shared" si="1"/>
        <v>64</v>
      </c>
      <c r="C82" t="s">
        <v>111</v>
      </c>
      <c r="D82" t="s">
        <v>113</v>
      </c>
      <c r="E82">
        <v>0</v>
      </c>
      <c r="F82">
        <v>0</v>
      </c>
      <c r="G82">
        <v>0</v>
      </c>
      <c r="H82" t="s">
        <v>111</v>
      </c>
    </row>
    <row r="83" spans="1:8" x14ac:dyDescent="0.25">
      <c r="A83">
        <v>80</v>
      </c>
      <c r="B83">
        <f t="shared" si="1"/>
        <v>64</v>
      </c>
      <c r="C83" t="s">
        <v>109</v>
      </c>
      <c r="D83" t="s">
        <v>75</v>
      </c>
      <c r="E83">
        <v>0</v>
      </c>
      <c r="F83">
        <v>0</v>
      </c>
      <c r="G83">
        <v>0</v>
      </c>
      <c r="H83" t="s">
        <v>109</v>
      </c>
    </row>
    <row r="84" spans="1:8" x14ac:dyDescent="0.25">
      <c r="A84">
        <v>81</v>
      </c>
      <c r="B84">
        <f t="shared" si="1"/>
        <v>64</v>
      </c>
      <c r="C84" t="s">
        <v>97</v>
      </c>
      <c r="D84" t="s">
        <v>74</v>
      </c>
      <c r="E84">
        <v>7</v>
      </c>
      <c r="F84">
        <v>0</v>
      </c>
      <c r="G84">
        <v>0</v>
      </c>
      <c r="H84" t="s">
        <v>97</v>
      </c>
    </row>
    <row r="85" spans="1:8" x14ac:dyDescent="0.25">
      <c r="A85">
        <v>82</v>
      </c>
      <c r="B85">
        <f t="shared" si="1"/>
        <v>64</v>
      </c>
      <c r="C85" t="s">
        <v>119</v>
      </c>
      <c r="D85" t="s">
        <v>113</v>
      </c>
      <c r="E85">
        <v>0</v>
      </c>
      <c r="F85">
        <v>0</v>
      </c>
      <c r="G85">
        <v>0</v>
      </c>
      <c r="H85" t="s">
        <v>119</v>
      </c>
    </row>
    <row r="86" spans="1:8" x14ac:dyDescent="0.25">
      <c r="A86">
        <v>83</v>
      </c>
      <c r="B86">
        <f t="shared" si="1"/>
        <v>64</v>
      </c>
      <c r="C86" t="s">
        <v>99</v>
      </c>
      <c r="D86" t="s">
        <v>114</v>
      </c>
      <c r="E86">
        <v>7</v>
      </c>
      <c r="F86">
        <v>0</v>
      </c>
      <c r="G86">
        <v>0</v>
      </c>
      <c r="H86" t="s">
        <v>99</v>
      </c>
    </row>
    <row r="87" spans="1:8" x14ac:dyDescent="0.25">
      <c r="A87">
        <v>84</v>
      </c>
      <c r="B87">
        <f t="shared" si="1"/>
        <v>64</v>
      </c>
      <c r="C87" t="s">
        <v>27</v>
      </c>
      <c r="D87" t="s">
        <v>72</v>
      </c>
      <c r="E87" s="2">
        <v>11</v>
      </c>
      <c r="F87">
        <v>0</v>
      </c>
      <c r="G87">
        <v>0</v>
      </c>
      <c r="H87" t="s">
        <v>27</v>
      </c>
    </row>
    <row r="88" spans="1:8" x14ac:dyDescent="0.25">
      <c r="A88">
        <v>85</v>
      </c>
      <c r="B88">
        <f t="shared" si="1"/>
        <v>64</v>
      </c>
      <c r="C88" t="s">
        <v>96</v>
      </c>
      <c r="D88" t="s">
        <v>71</v>
      </c>
      <c r="E88">
        <v>7</v>
      </c>
      <c r="F88">
        <v>0</v>
      </c>
      <c r="G88">
        <v>0</v>
      </c>
      <c r="H88" t="s">
        <v>96</v>
      </c>
    </row>
    <row r="89" spans="1:8" x14ac:dyDescent="0.25">
      <c r="A89">
        <v>86</v>
      </c>
      <c r="B89">
        <f t="shared" si="1"/>
        <v>64</v>
      </c>
      <c r="C89" t="s">
        <v>103</v>
      </c>
      <c r="D89" t="s">
        <v>71</v>
      </c>
      <c r="E89">
        <v>1</v>
      </c>
      <c r="F89">
        <v>0</v>
      </c>
      <c r="G89">
        <v>9</v>
      </c>
      <c r="H89" t="s">
        <v>103</v>
      </c>
    </row>
    <row r="90" spans="1:8" x14ac:dyDescent="0.25">
      <c r="A90">
        <v>87</v>
      </c>
      <c r="B90">
        <f t="shared" si="1"/>
        <v>64</v>
      </c>
      <c r="C90" t="s">
        <v>77</v>
      </c>
      <c r="D90" t="s">
        <v>74</v>
      </c>
      <c r="E90">
        <v>8</v>
      </c>
      <c r="F90">
        <v>0</v>
      </c>
      <c r="G90">
        <v>0</v>
      </c>
      <c r="H90" t="s">
        <v>77</v>
      </c>
    </row>
    <row r="91" spans="1:8" x14ac:dyDescent="0.25">
      <c r="A91">
        <v>88</v>
      </c>
      <c r="B91">
        <f t="shared" si="1"/>
        <v>64</v>
      </c>
      <c r="C91" t="s">
        <v>120</v>
      </c>
      <c r="D91" t="s">
        <v>113</v>
      </c>
      <c r="E91">
        <v>0</v>
      </c>
      <c r="F91">
        <v>0</v>
      </c>
      <c r="G91">
        <v>0</v>
      </c>
      <c r="H91" t="s">
        <v>120</v>
      </c>
    </row>
    <row r="92" spans="1:8" x14ac:dyDescent="0.25">
      <c r="A92">
        <v>89</v>
      </c>
      <c r="B92">
        <f t="shared" si="1"/>
        <v>64</v>
      </c>
      <c r="C92" t="s">
        <v>112</v>
      </c>
      <c r="D92" t="s">
        <v>113</v>
      </c>
      <c r="E92">
        <v>0</v>
      </c>
      <c r="F92">
        <v>0</v>
      </c>
      <c r="G92">
        <v>0</v>
      </c>
      <c r="H92" t="s">
        <v>112</v>
      </c>
    </row>
    <row r="93" spans="1:8" x14ac:dyDescent="0.25">
      <c r="A93">
        <v>90</v>
      </c>
      <c r="B93">
        <f t="shared" si="1"/>
        <v>64</v>
      </c>
      <c r="C93" t="s">
        <v>33</v>
      </c>
      <c r="D93" t="s">
        <v>113</v>
      </c>
      <c r="E93">
        <v>10</v>
      </c>
      <c r="F93">
        <v>0</v>
      </c>
      <c r="G93">
        <v>0</v>
      </c>
      <c r="H93" t="s">
        <v>33</v>
      </c>
    </row>
    <row r="94" spans="1:8" x14ac:dyDescent="0.25">
      <c r="A94">
        <v>91</v>
      </c>
      <c r="B94">
        <f t="shared" si="1"/>
        <v>64</v>
      </c>
      <c r="C94" t="s">
        <v>100</v>
      </c>
      <c r="D94" t="s">
        <v>74</v>
      </c>
      <c r="E94">
        <v>6</v>
      </c>
      <c r="F94">
        <v>0</v>
      </c>
      <c r="G94">
        <v>0</v>
      </c>
      <c r="H94" t="s">
        <v>100</v>
      </c>
    </row>
    <row r="95" spans="1:8" x14ac:dyDescent="0.25">
      <c r="A95">
        <v>92</v>
      </c>
      <c r="B95">
        <f t="shared" si="1"/>
        <v>64</v>
      </c>
      <c r="C95" t="s">
        <v>30</v>
      </c>
      <c r="D95" t="s">
        <v>75</v>
      </c>
      <c r="E95" s="2">
        <v>11</v>
      </c>
      <c r="F95">
        <v>0</v>
      </c>
      <c r="G95">
        <v>0</v>
      </c>
      <c r="H95" t="s">
        <v>30</v>
      </c>
    </row>
    <row r="96" spans="1:8" x14ac:dyDescent="0.25">
      <c r="B96">
        <v>22</v>
      </c>
      <c r="C96" t="s">
        <v>58</v>
      </c>
      <c r="D96" t="s">
        <v>115</v>
      </c>
      <c r="E96">
        <v>9</v>
      </c>
      <c r="F96">
        <v>12</v>
      </c>
      <c r="G96">
        <v>10</v>
      </c>
      <c r="H96">
        <v>10</v>
      </c>
    </row>
    <row r="99" spans="2:14" x14ac:dyDescent="0.25">
      <c r="D99" t="s">
        <v>70</v>
      </c>
      <c r="E99">
        <f>8+1/11*3</f>
        <v>8.2727272727272734</v>
      </c>
    </row>
    <row r="100" spans="2:14" x14ac:dyDescent="0.25">
      <c r="D100" t="s">
        <v>71</v>
      </c>
      <c r="E100">
        <f>8</f>
        <v>8</v>
      </c>
    </row>
    <row r="101" spans="2:14" x14ac:dyDescent="0.25">
      <c r="D101" t="s">
        <v>75</v>
      </c>
      <c r="E101">
        <f>5/11*3</f>
        <v>1.3636363636363635</v>
      </c>
    </row>
    <row r="102" spans="2:14" x14ac:dyDescent="0.25">
      <c r="D102" t="s">
        <v>74</v>
      </c>
      <c r="E102">
        <f>3/11*3</f>
        <v>0.81818181818181812</v>
      </c>
    </row>
    <row r="103" spans="2:14" x14ac:dyDescent="0.25">
      <c r="D103" t="s">
        <v>116</v>
      </c>
      <c r="E103">
        <f>2/11*3</f>
        <v>0.54545454545454541</v>
      </c>
    </row>
    <row r="104" spans="2:14" x14ac:dyDescent="0.25">
      <c r="D104" t="s">
        <v>114</v>
      </c>
      <c r="E104">
        <v>0</v>
      </c>
    </row>
    <row r="105" spans="2:14" x14ac:dyDescent="0.25">
      <c r="D105" t="s">
        <v>115</v>
      </c>
      <c r="E105">
        <v>0</v>
      </c>
    </row>
    <row r="107" spans="2:14" x14ac:dyDescent="0.25">
      <c r="G107">
        <v>0</v>
      </c>
      <c r="H107">
        <v>0</v>
      </c>
      <c r="I107">
        <v>0</v>
      </c>
      <c r="J107">
        <v>0</v>
      </c>
      <c r="K107">
        <v>0</v>
      </c>
    </row>
    <row r="108" spans="2:14" x14ac:dyDescent="0.25">
      <c r="B108">
        <v>7</v>
      </c>
      <c r="C108" t="s">
        <v>93</v>
      </c>
      <c r="D108">
        <v>7</v>
      </c>
      <c r="E108">
        <v>15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24</v>
      </c>
      <c r="N108">
        <v>78.5</v>
      </c>
    </row>
    <row r="109" spans="2:14" x14ac:dyDescent="0.25">
      <c r="B109">
        <v>4</v>
      </c>
      <c r="C109" t="s">
        <v>85</v>
      </c>
      <c r="D109">
        <v>8</v>
      </c>
      <c r="E109">
        <v>14</v>
      </c>
      <c r="F109">
        <v>11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25</v>
      </c>
      <c r="N109">
        <v>92.7</v>
      </c>
    </row>
    <row r="110" spans="2:14" x14ac:dyDescent="0.25">
      <c r="B110">
        <v>7</v>
      </c>
      <c r="C110" t="s">
        <v>95</v>
      </c>
      <c r="D110">
        <v>7</v>
      </c>
      <c r="E110">
        <v>14</v>
      </c>
      <c r="F110">
        <v>10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24</v>
      </c>
      <c r="N110">
        <v>78.5</v>
      </c>
    </row>
    <row r="111" spans="2:14" x14ac:dyDescent="0.25">
      <c r="B111">
        <v>1</v>
      </c>
      <c r="C111" t="s">
        <v>54</v>
      </c>
      <c r="D111">
        <v>9</v>
      </c>
      <c r="E111">
        <v>14</v>
      </c>
      <c r="F111">
        <v>13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27</v>
      </c>
      <c r="N111">
        <v>99.6</v>
      </c>
    </row>
    <row r="112" spans="2:14" x14ac:dyDescent="0.25">
      <c r="B112">
        <v>2</v>
      </c>
      <c r="C112" t="s">
        <v>65</v>
      </c>
      <c r="D112">
        <v>8</v>
      </c>
      <c r="E112">
        <v>14</v>
      </c>
      <c r="F112">
        <v>12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26</v>
      </c>
      <c r="N112">
        <v>96.7</v>
      </c>
    </row>
    <row r="113" spans="2:14" x14ac:dyDescent="0.25">
      <c r="B113">
        <v>22</v>
      </c>
      <c r="C113" t="s">
        <v>117</v>
      </c>
      <c r="D113">
        <v>0</v>
      </c>
      <c r="E113">
        <v>14</v>
      </c>
      <c r="F113">
        <v>8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22</v>
      </c>
      <c r="N113">
        <v>38.4</v>
      </c>
    </row>
    <row r="114" spans="2:14" x14ac:dyDescent="0.25">
      <c r="B114">
        <v>22</v>
      </c>
      <c r="C114" t="s">
        <v>47</v>
      </c>
      <c r="D114">
        <v>9</v>
      </c>
      <c r="E114">
        <v>13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22</v>
      </c>
      <c r="N114">
        <v>38.4</v>
      </c>
    </row>
    <row r="115" spans="2:14" x14ac:dyDescent="0.25">
      <c r="B115">
        <v>4</v>
      </c>
      <c r="C115" t="s">
        <v>81</v>
      </c>
      <c r="D115">
        <v>8</v>
      </c>
      <c r="E115">
        <v>13</v>
      </c>
      <c r="F115">
        <v>12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25</v>
      </c>
      <c r="N115">
        <v>92.7</v>
      </c>
    </row>
    <row r="116" spans="2:14" x14ac:dyDescent="0.25">
      <c r="B116">
        <v>2</v>
      </c>
      <c r="C116" t="s">
        <v>59</v>
      </c>
      <c r="D116">
        <v>9</v>
      </c>
      <c r="E116">
        <v>13</v>
      </c>
      <c r="F116">
        <v>13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26</v>
      </c>
      <c r="N116">
        <v>98.7</v>
      </c>
    </row>
    <row r="117" spans="2:14" x14ac:dyDescent="0.25">
      <c r="B117">
        <v>22</v>
      </c>
      <c r="C117" t="s">
        <v>51</v>
      </c>
      <c r="D117">
        <v>9</v>
      </c>
      <c r="E117">
        <v>13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22</v>
      </c>
      <c r="N117">
        <v>38.4</v>
      </c>
    </row>
    <row r="118" spans="2:14" x14ac:dyDescent="0.25">
      <c r="B118">
        <v>7</v>
      </c>
      <c r="C118" t="s">
        <v>23</v>
      </c>
      <c r="D118">
        <v>11</v>
      </c>
      <c r="E118">
        <v>13</v>
      </c>
      <c r="F118">
        <v>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24</v>
      </c>
      <c r="N118">
        <v>98.7</v>
      </c>
    </row>
    <row r="119" spans="2:14" x14ac:dyDescent="0.25">
      <c r="B119">
        <v>12</v>
      </c>
      <c r="C119" t="s">
        <v>101</v>
      </c>
      <c r="D119">
        <v>6</v>
      </c>
      <c r="E119">
        <v>13</v>
      </c>
      <c r="F119">
        <v>10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23</v>
      </c>
      <c r="N119">
        <v>61.8</v>
      </c>
    </row>
    <row r="120" spans="2:14" x14ac:dyDescent="0.25">
      <c r="B120">
        <v>7</v>
      </c>
      <c r="C120" t="s">
        <v>37</v>
      </c>
      <c r="D120">
        <v>10</v>
      </c>
      <c r="E120">
        <v>13</v>
      </c>
      <c r="F120">
        <v>11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24</v>
      </c>
      <c r="N120">
        <v>96.7</v>
      </c>
    </row>
    <row r="121" spans="2:14" x14ac:dyDescent="0.25">
      <c r="B121">
        <v>36</v>
      </c>
      <c r="C121" t="s">
        <v>89</v>
      </c>
      <c r="D121">
        <v>8</v>
      </c>
      <c r="E121">
        <v>13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21</v>
      </c>
      <c r="N121">
        <v>36.200000000000003</v>
      </c>
    </row>
    <row r="122" spans="2:14" x14ac:dyDescent="0.25">
      <c r="B122">
        <v>12</v>
      </c>
      <c r="C122" t="s">
        <v>84</v>
      </c>
      <c r="D122">
        <v>8</v>
      </c>
      <c r="E122">
        <v>13</v>
      </c>
      <c r="F122">
        <v>10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23</v>
      </c>
      <c r="N122">
        <v>78.5</v>
      </c>
    </row>
    <row r="123" spans="2:14" x14ac:dyDescent="0.25">
      <c r="B123">
        <v>12</v>
      </c>
      <c r="C123" t="s">
        <v>34</v>
      </c>
      <c r="D123">
        <v>10</v>
      </c>
      <c r="E123">
        <v>13</v>
      </c>
      <c r="F123">
        <v>10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23</v>
      </c>
      <c r="N123">
        <v>92.7</v>
      </c>
    </row>
    <row r="124" spans="2:14" x14ac:dyDescent="0.25">
      <c r="B124">
        <v>12</v>
      </c>
      <c r="C124" t="s">
        <v>79</v>
      </c>
      <c r="D124">
        <v>8</v>
      </c>
      <c r="E124">
        <v>13</v>
      </c>
      <c r="F124">
        <v>10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23</v>
      </c>
      <c r="N124">
        <v>78.5</v>
      </c>
    </row>
    <row r="125" spans="2:14" x14ac:dyDescent="0.25">
      <c r="B125">
        <v>4</v>
      </c>
      <c r="C125" t="s">
        <v>26</v>
      </c>
      <c r="D125">
        <v>11</v>
      </c>
      <c r="E125">
        <v>13</v>
      </c>
      <c r="F125">
        <v>12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25</v>
      </c>
      <c r="N125">
        <v>99.6</v>
      </c>
    </row>
    <row r="126" spans="2:14" x14ac:dyDescent="0.25">
      <c r="B126">
        <v>7</v>
      </c>
      <c r="C126" t="s">
        <v>64</v>
      </c>
      <c r="D126">
        <v>9</v>
      </c>
      <c r="E126">
        <v>12</v>
      </c>
      <c r="F126">
        <v>12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24</v>
      </c>
      <c r="N126">
        <v>92.7</v>
      </c>
    </row>
    <row r="127" spans="2:14" x14ac:dyDescent="0.25">
      <c r="B127">
        <v>12</v>
      </c>
      <c r="C127" t="s">
        <v>22</v>
      </c>
      <c r="D127">
        <v>11</v>
      </c>
      <c r="E127">
        <v>12</v>
      </c>
      <c r="F127">
        <v>11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23</v>
      </c>
      <c r="N127">
        <v>96.7</v>
      </c>
    </row>
    <row r="128" spans="2:14" x14ac:dyDescent="0.25">
      <c r="B128">
        <v>12</v>
      </c>
      <c r="C128" t="s">
        <v>102</v>
      </c>
      <c r="D128">
        <v>6</v>
      </c>
      <c r="E128">
        <v>12</v>
      </c>
      <c r="F128">
        <v>11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23</v>
      </c>
      <c r="N128">
        <v>61.8</v>
      </c>
    </row>
    <row r="129" spans="2:14" x14ac:dyDescent="0.25">
      <c r="B129">
        <v>22</v>
      </c>
      <c r="C129" t="s">
        <v>92</v>
      </c>
      <c r="D129">
        <v>8</v>
      </c>
      <c r="E129">
        <v>12</v>
      </c>
      <c r="F129">
        <v>10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22</v>
      </c>
      <c r="N129">
        <v>69.8</v>
      </c>
    </row>
    <row r="130" spans="2:14" x14ac:dyDescent="0.25">
      <c r="B130">
        <v>12</v>
      </c>
      <c r="C130" t="s">
        <v>57</v>
      </c>
      <c r="D130">
        <v>9</v>
      </c>
      <c r="E130">
        <v>12</v>
      </c>
      <c r="F130">
        <v>11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23</v>
      </c>
      <c r="N130">
        <v>86.5</v>
      </c>
    </row>
    <row r="131" spans="2:14" x14ac:dyDescent="0.25">
      <c r="B131">
        <v>12</v>
      </c>
      <c r="C131" t="s">
        <v>78</v>
      </c>
      <c r="D131">
        <v>8</v>
      </c>
      <c r="E131">
        <v>12</v>
      </c>
      <c r="F131">
        <v>11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23</v>
      </c>
      <c r="N131">
        <v>78.5</v>
      </c>
    </row>
    <row r="132" spans="2:14" x14ac:dyDescent="0.25">
      <c r="B132">
        <v>45</v>
      </c>
      <c r="C132" t="s">
        <v>86</v>
      </c>
      <c r="D132">
        <v>8</v>
      </c>
      <c r="E132">
        <v>12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20</v>
      </c>
      <c r="N132">
        <v>33.700000000000003</v>
      </c>
    </row>
    <row r="133" spans="2:14" x14ac:dyDescent="0.25">
      <c r="B133">
        <v>22</v>
      </c>
      <c r="C133" t="s">
        <v>87</v>
      </c>
      <c r="D133">
        <v>8</v>
      </c>
      <c r="E133">
        <v>12</v>
      </c>
      <c r="F133">
        <v>10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22</v>
      </c>
      <c r="N133">
        <v>69.8</v>
      </c>
    </row>
    <row r="134" spans="2:14" x14ac:dyDescent="0.25">
      <c r="B134">
        <v>36</v>
      </c>
      <c r="C134" t="s">
        <v>46</v>
      </c>
      <c r="D134">
        <v>9</v>
      </c>
      <c r="E134">
        <v>12</v>
      </c>
      <c r="F134">
        <v>8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21</v>
      </c>
      <c r="N134">
        <v>61.8</v>
      </c>
    </row>
    <row r="135" spans="2:14" x14ac:dyDescent="0.25">
      <c r="B135">
        <v>36</v>
      </c>
      <c r="C135" t="s">
        <v>76</v>
      </c>
      <c r="D135">
        <v>8</v>
      </c>
      <c r="E135">
        <v>12</v>
      </c>
      <c r="F135">
        <v>9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21</v>
      </c>
      <c r="N135">
        <v>61.8</v>
      </c>
    </row>
    <row r="136" spans="2:14" x14ac:dyDescent="0.25">
      <c r="B136">
        <v>12</v>
      </c>
      <c r="C136" t="s">
        <v>29</v>
      </c>
      <c r="D136">
        <v>11</v>
      </c>
      <c r="E136">
        <v>12</v>
      </c>
      <c r="F136">
        <v>10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23</v>
      </c>
      <c r="N136">
        <v>92.7</v>
      </c>
    </row>
    <row r="137" spans="2:14" x14ac:dyDescent="0.25">
      <c r="B137">
        <v>22</v>
      </c>
      <c r="C137" t="s">
        <v>48</v>
      </c>
      <c r="D137">
        <v>9</v>
      </c>
      <c r="E137">
        <v>12</v>
      </c>
      <c r="F137">
        <v>10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22</v>
      </c>
      <c r="N137">
        <v>78.5</v>
      </c>
    </row>
    <row r="138" spans="2:14" x14ac:dyDescent="0.25">
      <c r="B138">
        <v>36</v>
      </c>
      <c r="C138" t="s">
        <v>126</v>
      </c>
      <c r="D138">
        <v>9</v>
      </c>
      <c r="E138">
        <v>12</v>
      </c>
      <c r="F138">
        <v>7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21</v>
      </c>
      <c r="N138">
        <v>55.2</v>
      </c>
    </row>
    <row r="139" spans="2:14" x14ac:dyDescent="0.25">
      <c r="B139">
        <v>22</v>
      </c>
      <c r="C139" t="s">
        <v>58</v>
      </c>
      <c r="D139">
        <v>9</v>
      </c>
      <c r="E139">
        <v>12</v>
      </c>
      <c r="F139">
        <v>10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22</v>
      </c>
      <c r="N139">
        <v>78.5</v>
      </c>
    </row>
    <row r="140" spans="2:14" x14ac:dyDescent="0.25">
      <c r="B140">
        <v>36</v>
      </c>
      <c r="C140" t="s">
        <v>63</v>
      </c>
      <c r="D140">
        <v>9</v>
      </c>
      <c r="E140">
        <v>12</v>
      </c>
      <c r="F140">
        <v>9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21</v>
      </c>
      <c r="N140">
        <v>69.8</v>
      </c>
    </row>
    <row r="141" spans="2:14" x14ac:dyDescent="0.25">
      <c r="B141">
        <v>22</v>
      </c>
      <c r="C141" t="s">
        <v>42</v>
      </c>
      <c r="D141">
        <v>10</v>
      </c>
      <c r="E141">
        <v>12</v>
      </c>
      <c r="F141">
        <v>10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22</v>
      </c>
      <c r="N141">
        <v>86.5</v>
      </c>
    </row>
    <row r="142" spans="2:14" x14ac:dyDescent="0.25">
      <c r="B142">
        <v>36</v>
      </c>
      <c r="C142" t="s">
        <v>40</v>
      </c>
      <c r="D142">
        <v>10</v>
      </c>
      <c r="E142">
        <v>11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21</v>
      </c>
      <c r="N142">
        <v>36.200000000000003</v>
      </c>
    </row>
    <row r="143" spans="2:14" x14ac:dyDescent="0.25">
      <c r="B143">
        <v>22</v>
      </c>
      <c r="C143" t="s">
        <v>53</v>
      </c>
      <c r="D143">
        <v>9</v>
      </c>
      <c r="E143">
        <v>11</v>
      </c>
      <c r="F143">
        <v>11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22</v>
      </c>
      <c r="N143">
        <v>78.5</v>
      </c>
    </row>
    <row r="144" spans="2:14" x14ac:dyDescent="0.25">
      <c r="B144">
        <v>45</v>
      </c>
      <c r="C144" t="s">
        <v>62</v>
      </c>
      <c r="D144">
        <v>9</v>
      </c>
      <c r="E144">
        <v>11</v>
      </c>
      <c r="F144">
        <v>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20</v>
      </c>
      <c r="N144">
        <v>61.8</v>
      </c>
    </row>
    <row r="145" spans="2:14" x14ac:dyDescent="0.25">
      <c r="B145">
        <v>22</v>
      </c>
      <c r="C145" t="s">
        <v>24</v>
      </c>
      <c r="D145">
        <v>11</v>
      </c>
      <c r="E145">
        <v>11</v>
      </c>
      <c r="F145">
        <v>9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22</v>
      </c>
      <c r="N145">
        <v>78.5</v>
      </c>
    </row>
    <row r="146" spans="2:14" x14ac:dyDescent="0.25">
      <c r="B146">
        <v>54</v>
      </c>
      <c r="C146" t="s">
        <v>68</v>
      </c>
      <c r="D146">
        <v>8</v>
      </c>
      <c r="E146">
        <v>11</v>
      </c>
      <c r="F146">
        <v>8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19</v>
      </c>
      <c r="N146">
        <v>50.1</v>
      </c>
    </row>
    <row r="147" spans="2:14" x14ac:dyDescent="0.25">
      <c r="B147">
        <v>45</v>
      </c>
      <c r="C147" t="s">
        <v>69</v>
      </c>
      <c r="D147">
        <v>8</v>
      </c>
      <c r="E147">
        <v>11</v>
      </c>
      <c r="F147">
        <v>9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20</v>
      </c>
      <c r="N147">
        <v>55.2</v>
      </c>
    </row>
    <row r="148" spans="2:14" x14ac:dyDescent="0.25">
      <c r="B148">
        <v>22</v>
      </c>
      <c r="C148" t="s">
        <v>28</v>
      </c>
      <c r="D148">
        <v>11</v>
      </c>
      <c r="E148">
        <v>11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22</v>
      </c>
      <c r="N148">
        <v>38.4</v>
      </c>
    </row>
    <row r="149" spans="2:14" x14ac:dyDescent="0.25">
      <c r="B149">
        <v>22</v>
      </c>
      <c r="C149" t="s">
        <v>31</v>
      </c>
      <c r="D149">
        <v>11</v>
      </c>
      <c r="E149">
        <v>11</v>
      </c>
      <c r="F149">
        <v>11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22</v>
      </c>
      <c r="N149">
        <v>92.7</v>
      </c>
    </row>
    <row r="150" spans="2:14" x14ac:dyDescent="0.25">
      <c r="B150">
        <v>63</v>
      </c>
      <c r="C150" t="s">
        <v>110</v>
      </c>
      <c r="D150">
        <v>0</v>
      </c>
      <c r="E150">
        <v>11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11</v>
      </c>
      <c r="N150">
        <v>22.2</v>
      </c>
    </row>
    <row r="151" spans="2:14" x14ac:dyDescent="0.25">
      <c r="B151">
        <v>12</v>
      </c>
      <c r="C151" t="s">
        <v>32</v>
      </c>
      <c r="D151">
        <v>11</v>
      </c>
      <c r="E151">
        <v>11</v>
      </c>
      <c r="F151">
        <v>12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23</v>
      </c>
      <c r="N151">
        <v>96.7</v>
      </c>
    </row>
    <row r="152" spans="2:14" x14ac:dyDescent="0.25">
      <c r="B152">
        <v>36</v>
      </c>
      <c r="C152" t="s">
        <v>56</v>
      </c>
      <c r="D152">
        <v>9</v>
      </c>
      <c r="E152">
        <v>11</v>
      </c>
      <c r="F152">
        <v>10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21</v>
      </c>
      <c r="N152">
        <v>69.8</v>
      </c>
    </row>
    <row r="153" spans="2:14" x14ac:dyDescent="0.25">
      <c r="B153">
        <v>36</v>
      </c>
      <c r="C153" t="s">
        <v>66</v>
      </c>
      <c r="D153">
        <v>8</v>
      </c>
      <c r="E153">
        <v>10</v>
      </c>
      <c r="F153">
        <v>11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21</v>
      </c>
      <c r="N153">
        <v>61.8</v>
      </c>
    </row>
    <row r="154" spans="2:14" x14ac:dyDescent="0.25">
      <c r="B154">
        <v>45</v>
      </c>
      <c r="C154" t="s">
        <v>52</v>
      </c>
      <c r="D154">
        <v>9</v>
      </c>
      <c r="E154">
        <v>10</v>
      </c>
      <c r="F154">
        <v>10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20</v>
      </c>
      <c r="N154">
        <v>61.8</v>
      </c>
    </row>
    <row r="155" spans="2:14" x14ac:dyDescent="0.25">
      <c r="B155">
        <v>54</v>
      </c>
      <c r="C155" t="s">
        <v>67</v>
      </c>
      <c r="D155">
        <v>8</v>
      </c>
      <c r="E155">
        <v>10</v>
      </c>
      <c r="F155">
        <v>9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19</v>
      </c>
      <c r="N155">
        <v>50.1</v>
      </c>
    </row>
    <row r="156" spans="2:14" x14ac:dyDescent="0.25">
      <c r="B156">
        <v>54</v>
      </c>
      <c r="C156" t="s">
        <v>61</v>
      </c>
      <c r="D156">
        <v>9</v>
      </c>
      <c r="E156">
        <v>10</v>
      </c>
      <c r="F156">
        <v>9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19</v>
      </c>
      <c r="N156">
        <v>55.2</v>
      </c>
    </row>
    <row r="157" spans="2:14" x14ac:dyDescent="0.25">
      <c r="B157">
        <v>45</v>
      </c>
      <c r="C157" t="s">
        <v>41</v>
      </c>
      <c r="D157">
        <v>10</v>
      </c>
      <c r="E157">
        <v>10</v>
      </c>
      <c r="F157">
        <v>9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20</v>
      </c>
      <c r="N157">
        <v>61.8</v>
      </c>
    </row>
    <row r="158" spans="2:14" x14ac:dyDescent="0.25">
      <c r="B158">
        <v>66</v>
      </c>
      <c r="C158" t="s">
        <v>107</v>
      </c>
      <c r="D158">
        <v>0</v>
      </c>
      <c r="E158">
        <v>10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10</v>
      </c>
      <c r="N158">
        <v>19.399999999999999</v>
      </c>
    </row>
    <row r="159" spans="2:14" x14ac:dyDescent="0.25">
      <c r="B159">
        <v>22</v>
      </c>
      <c r="C159" t="s">
        <v>21</v>
      </c>
      <c r="D159">
        <v>12</v>
      </c>
      <c r="E159">
        <v>10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22</v>
      </c>
      <c r="N159">
        <v>38.4</v>
      </c>
    </row>
    <row r="160" spans="2:14" x14ac:dyDescent="0.25">
      <c r="B160">
        <v>45</v>
      </c>
      <c r="C160" t="s">
        <v>118</v>
      </c>
      <c r="D160">
        <v>0</v>
      </c>
      <c r="E160">
        <v>10</v>
      </c>
      <c r="F160">
        <v>10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20</v>
      </c>
      <c r="N160">
        <v>33.700000000000003</v>
      </c>
    </row>
    <row r="161" spans="2:14" x14ac:dyDescent="0.25">
      <c r="B161">
        <v>54</v>
      </c>
      <c r="C161" t="s">
        <v>50</v>
      </c>
      <c r="D161">
        <v>9</v>
      </c>
      <c r="E161">
        <v>10</v>
      </c>
      <c r="F161">
        <v>6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19</v>
      </c>
      <c r="N161">
        <v>43.9</v>
      </c>
    </row>
    <row r="162" spans="2:14" x14ac:dyDescent="0.25">
      <c r="B162">
        <v>22</v>
      </c>
      <c r="C162" t="s">
        <v>20</v>
      </c>
      <c r="D162">
        <v>12</v>
      </c>
      <c r="E162">
        <v>10</v>
      </c>
      <c r="F162">
        <v>9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22</v>
      </c>
      <c r="N162">
        <v>78.5</v>
      </c>
    </row>
    <row r="163" spans="2:14" x14ac:dyDescent="0.25">
      <c r="B163">
        <v>36</v>
      </c>
      <c r="C163" t="s">
        <v>80</v>
      </c>
      <c r="D163">
        <v>8</v>
      </c>
      <c r="E163">
        <v>10</v>
      </c>
      <c r="F163">
        <v>11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21</v>
      </c>
      <c r="N163">
        <v>61.8</v>
      </c>
    </row>
    <row r="164" spans="2:14" x14ac:dyDescent="0.25">
      <c r="B164">
        <v>54</v>
      </c>
      <c r="C164" t="s">
        <v>88</v>
      </c>
      <c r="D164">
        <v>8</v>
      </c>
      <c r="E164">
        <v>9</v>
      </c>
      <c r="F164">
        <v>10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19</v>
      </c>
      <c r="N164">
        <v>50.1</v>
      </c>
    </row>
    <row r="165" spans="2:14" x14ac:dyDescent="0.25">
      <c r="B165">
        <v>54</v>
      </c>
      <c r="C165" t="s">
        <v>36</v>
      </c>
      <c r="D165">
        <v>10</v>
      </c>
      <c r="E165">
        <v>9</v>
      </c>
      <c r="F165">
        <v>8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19</v>
      </c>
      <c r="N165">
        <v>50.1</v>
      </c>
    </row>
    <row r="166" spans="2:14" x14ac:dyDescent="0.25">
      <c r="B166">
        <v>45</v>
      </c>
      <c r="C166" t="s">
        <v>25</v>
      </c>
      <c r="D166">
        <v>11</v>
      </c>
      <c r="E166">
        <v>9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20</v>
      </c>
      <c r="N166">
        <v>33.700000000000003</v>
      </c>
    </row>
    <row r="167" spans="2:14" x14ac:dyDescent="0.25">
      <c r="B167">
        <v>45</v>
      </c>
      <c r="C167" t="s">
        <v>82</v>
      </c>
      <c r="D167">
        <v>8</v>
      </c>
      <c r="E167">
        <v>9</v>
      </c>
      <c r="F167">
        <v>11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20</v>
      </c>
      <c r="N167">
        <v>55.2</v>
      </c>
    </row>
    <row r="168" spans="2:14" x14ac:dyDescent="0.25">
      <c r="B168">
        <v>45</v>
      </c>
      <c r="C168" t="s">
        <v>38</v>
      </c>
      <c r="D168">
        <v>10</v>
      </c>
      <c r="E168">
        <v>9</v>
      </c>
      <c r="F168">
        <v>10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20</v>
      </c>
      <c r="N168">
        <v>61.8</v>
      </c>
    </row>
    <row r="169" spans="2:14" x14ac:dyDescent="0.25">
      <c r="B169">
        <v>54</v>
      </c>
      <c r="C169" t="s">
        <v>44</v>
      </c>
      <c r="D169">
        <v>10</v>
      </c>
      <c r="E169">
        <v>9</v>
      </c>
      <c r="F169">
        <v>8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19</v>
      </c>
      <c r="N169">
        <v>50.1</v>
      </c>
    </row>
    <row r="170" spans="2:14" x14ac:dyDescent="0.25">
      <c r="B170">
        <v>54</v>
      </c>
      <c r="C170" t="s">
        <v>35</v>
      </c>
      <c r="D170">
        <v>10</v>
      </c>
      <c r="E170">
        <v>1</v>
      </c>
      <c r="F170">
        <v>9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19</v>
      </c>
      <c r="N170">
        <v>33.700000000000003</v>
      </c>
    </row>
    <row r="171" spans="2:14" x14ac:dyDescent="0.25">
      <c r="B171">
        <v>85</v>
      </c>
      <c r="C171" t="s">
        <v>108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</row>
    <row r="172" spans="2:14" x14ac:dyDescent="0.25">
      <c r="B172">
        <v>71</v>
      </c>
      <c r="C172" t="s">
        <v>45</v>
      </c>
      <c r="D172">
        <v>9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9</v>
      </c>
      <c r="N172">
        <v>15.1</v>
      </c>
    </row>
    <row r="173" spans="2:14" x14ac:dyDescent="0.25">
      <c r="B173">
        <v>79</v>
      </c>
      <c r="C173" t="s">
        <v>98</v>
      </c>
      <c r="D173">
        <v>7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7</v>
      </c>
      <c r="N173">
        <v>6</v>
      </c>
    </row>
    <row r="174" spans="2:14" x14ac:dyDescent="0.25">
      <c r="B174">
        <v>66</v>
      </c>
      <c r="C174" t="s">
        <v>43</v>
      </c>
      <c r="D174">
        <v>10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10</v>
      </c>
      <c r="N174">
        <v>19.399999999999999</v>
      </c>
    </row>
    <row r="175" spans="2:14" x14ac:dyDescent="0.25">
      <c r="B175">
        <v>71</v>
      </c>
      <c r="C175" t="s">
        <v>60</v>
      </c>
      <c r="D175">
        <v>9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9</v>
      </c>
      <c r="N175">
        <v>15.1</v>
      </c>
    </row>
    <row r="176" spans="2:14" x14ac:dyDescent="0.25">
      <c r="B176">
        <v>85</v>
      </c>
      <c r="C176" t="s">
        <v>106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</row>
    <row r="177" spans="2:14" x14ac:dyDescent="0.25">
      <c r="B177">
        <v>85</v>
      </c>
      <c r="C177" t="s">
        <v>105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</row>
    <row r="178" spans="2:14" x14ac:dyDescent="0.25">
      <c r="B178">
        <v>71</v>
      </c>
      <c r="C178" t="s">
        <v>55</v>
      </c>
      <c r="D178">
        <v>9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9</v>
      </c>
      <c r="N178">
        <v>15.1</v>
      </c>
    </row>
    <row r="179" spans="2:14" x14ac:dyDescent="0.25">
      <c r="B179">
        <v>71</v>
      </c>
      <c r="C179" t="s">
        <v>49</v>
      </c>
      <c r="D179">
        <v>9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9</v>
      </c>
      <c r="N179">
        <v>15.1</v>
      </c>
    </row>
    <row r="180" spans="2:14" x14ac:dyDescent="0.25">
      <c r="B180">
        <v>84</v>
      </c>
      <c r="C180" t="s">
        <v>104</v>
      </c>
      <c r="D180">
        <v>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1</v>
      </c>
      <c r="N180">
        <v>1.3</v>
      </c>
    </row>
    <row r="181" spans="2:14" x14ac:dyDescent="0.25">
      <c r="B181">
        <v>62</v>
      </c>
      <c r="C181" t="s">
        <v>94</v>
      </c>
      <c r="D181">
        <v>7</v>
      </c>
      <c r="E181">
        <v>0</v>
      </c>
      <c r="F181">
        <v>11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18</v>
      </c>
      <c r="N181">
        <v>29.3</v>
      </c>
    </row>
    <row r="182" spans="2:14" x14ac:dyDescent="0.25">
      <c r="B182">
        <v>75</v>
      </c>
      <c r="C182" t="s">
        <v>83</v>
      </c>
      <c r="D182">
        <v>8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8</v>
      </c>
      <c r="N182">
        <v>10.199999999999999</v>
      </c>
    </row>
    <row r="183" spans="2:14" x14ac:dyDescent="0.25">
      <c r="B183">
        <v>75</v>
      </c>
      <c r="C183" t="s">
        <v>90</v>
      </c>
      <c r="D183">
        <v>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8</v>
      </c>
      <c r="N183">
        <v>10.199999999999999</v>
      </c>
    </row>
    <row r="184" spans="2:14" x14ac:dyDescent="0.25">
      <c r="B184">
        <v>75</v>
      </c>
      <c r="C184" t="s">
        <v>91</v>
      </c>
      <c r="D184">
        <v>8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8</v>
      </c>
      <c r="N184">
        <v>10.199999999999999</v>
      </c>
    </row>
    <row r="185" spans="2:14" x14ac:dyDescent="0.25">
      <c r="B185">
        <v>66</v>
      </c>
      <c r="C185" t="s">
        <v>39</v>
      </c>
      <c r="D185">
        <v>10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10</v>
      </c>
      <c r="N185">
        <v>19.399999999999999</v>
      </c>
    </row>
    <row r="186" spans="2:14" x14ac:dyDescent="0.25">
      <c r="B186">
        <v>85</v>
      </c>
      <c r="C186" t="s">
        <v>111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</row>
    <row r="187" spans="2:14" x14ac:dyDescent="0.25">
      <c r="B187">
        <v>85</v>
      </c>
      <c r="C187" t="s">
        <v>109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</row>
    <row r="188" spans="2:14" x14ac:dyDescent="0.25">
      <c r="B188">
        <v>79</v>
      </c>
      <c r="C188" t="s">
        <v>97</v>
      </c>
      <c r="D188">
        <v>7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7</v>
      </c>
      <c r="N188">
        <v>6</v>
      </c>
    </row>
    <row r="189" spans="2:14" x14ac:dyDescent="0.25">
      <c r="B189">
        <v>85</v>
      </c>
      <c r="C189" t="s">
        <v>119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</row>
    <row r="190" spans="2:14" x14ac:dyDescent="0.25">
      <c r="B190">
        <v>79</v>
      </c>
      <c r="C190" t="s">
        <v>99</v>
      </c>
      <c r="D190">
        <v>7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7</v>
      </c>
      <c r="N190">
        <v>6</v>
      </c>
    </row>
    <row r="191" spans="2:14" x14ac:dyDescent="0.25">
      <c r="B191">
        <v>63</v>
      </c>
      <c r="C191" t="s">
        <v>27</v>
      </c>
      <c r="D191">
        <v>11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11</v>
      </c>
      <c r="N191">
        <v>22.2</v>
      </c>
    </row>
    <row r="192" spans="2:14" x14ac:dyDescent="0.25">
      <c r="B192">
        <v>79</v>
      </c>
      <c r="C192" t="s">
        <v>96</v>
      </c>
      <c r="D192">
        <v>7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7</v>
      </c>
      <c r="N192">
        <v>6</v>
      </c>
    </row>
    <row r="193" spans="2:14" x14ac:dyDescent="0.25">
      <c r="B193">
        <v>66</v>
      </c>
      <c r="C193" t="s">
        <v>103</v>
      </c>
      <c r="D193">
        <v>1</v>
      </c>
      <c r="E193">
        <v>0</v>
      </c>
      <c r="F193">
        <v>9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10</v>
      </c>
      <c r="N193">
        <v>19.399999999999999</v>
      </c>
    </row>
    <row r="194" spans="2:14" x14ac:dyDescent="0.25">
      <c r="B194">
        <v>75</v>
      </c>
      <c r="C194" t="s">
        <v>77</v>
      </c>
      <c r="D194">
        <v>8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8</v>
      </c>
      <c r="N194">
        <v>10.199999999999999</v>
      </c>
    </row>
    <row r="195" spans="2:14" x14ac:dyDescent="0.25">
      <c r="B195">
        <v>85</v>
      </c>
      <c r="C195" t="s">
        <v>120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</row>
    <row r="196" spans="2:14" x14ac:dyDescent="0.25">
      <c r="B196">
        <v>85</v>
      </c>
      <c r="C196" t="s">
        <v>112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</row>
    <row r="197" spans="2:14" x14ac:dyDescent="0.25">
      <c r="B197">
        <v>66</v>
      </c>
      <c r="C197" t="s">
        <v>33</v>
      </c>
      <c r="D197">
        <v>10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10</v>
      </c>
      <c r="N197">
        <v>19.399999999999999</v>
      </c>
    </row>
    <row r="198" spans="2:14" x14ac:dyDescent="0.25">
      <c r="B198">
        <v>83</v>
      </c>
      <c r="C198" t="s">
        <v>100</v>
      </c>
      <c r="D198">
        <v>6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6</v>
      </c>
      <c r="N198">
        <v>3.6</v>
      </c>
    </row>
    <row r="199" spans="2:14" x14ac:dyDescent="0.25">
      <c r="B199">
        <v>63</v>
      </c>
      <c r="C199" t="s">
        <v>30</v>
      </c>
      <c r="D199">
        <v>11</v>
      </c>
      <c r="E199">
        <v>0</v>
      </c>
      <c r="F199">
        <v>0</v>
      </c>
      <c r="L199">
        <v>0</v>
      </c>
      <c r="M199">
        <v>11</v>
      </c>
      <c r="N199">
        <v>22.2</v>
      </c>
    </row>
    <row r="200" spans="2:14" x14ac:dyDescent="0.25">
      <c r="B200" t="s">
        <v>127</v>
      </c>
      <c r="G200">
        <v>0</v>
      </c>
      <c r="H200">
        <v>0</v>
      </c>
      <c r="I200">
        <v>0</v>
      </c>
      <c r="J200">
        <v>0</v>
      </c>
      <c r="K200">
        <v>0</v>
      </c>
    </row>
    <row r="201" spans="2:14" x14ac:dyDescent="0.25">
      <c r="B201">
        <v>2</v>
      </c>
      <c r="C201" t="s">
        <v>65</v>
      </c>
      <c r="D201">
        <v>8</v>
      </c>
      <c r="E201">
        <v>14</v>
      </c>
      <c r="F201">
        <v>12</v>
      </c>
      <c r="L201">
        <v>0</v>
      </c>
      <c r="M201">
        <v>26</v>
      </c>
      <c r="N201">
        <v>96.7</v>
      </c>
    </row>
  </sheetData>
  <sortState ref="B108:N199">
    <sortCondition descending="1" ref="E108:E199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H113"/>
  <sheetViews>
    <sheetView topLeftCell="A100" workbookViewId="0">
      <selection activeCell="H22" sqref="H22"/>
    </sheetView>
  </sheetViews>
  <sheetFormatPr defaultRowHeight="15" x14ac:dyDescent="0.25"/>
  <cols>
    <col min="4" max="4" width="51.42578125" customWidth="1"/>
    <col min="5" max="5" width="12.7109375" customWidth="1"/>
  </cols>
  <sheetData>
    <row r="3" spans="3:34" x14ac:dyDescent="0.25">
      <c r="F3" t="s">
        <v>1</v>
      </c>
      <c r="G3" t="s">
        <v>2</v>
      </c>
      <c r="H3" t="s">
        <v>3</v>
      </c>
      <c r="I3" t="s">
        <v>4</v>
      </c>
      <c r="J3" t="s">
        <v>5</v>
      </c>
      <c r="K3" t="s">
        <v>6</v>
      </c>
      <c r="L3" t="s">
        <v>7</v>
      </c>
      <c r="M3" t="s">
        <v>8</v>
      </c>
      <c r="N3" t="s">
        <v>9</v>
      </c>
      <c r="O3" t="s">
        <v>10</v>
      </c>
      <c r="P3" t="s">
        <v>11</v>
      </c>
      <c r="Q3" t="s">
        <v>12</v>
      </c>
      <c r="R3" t="s">
        <v>13</v>
      </c>
      <c r="S3" t="s">
        <v>14</v>
      </c>
      <c r="T3" t="s">
        <v>15</v>
      </c>
      <c r="U3" t="s">
        <v>16</v>
      </c>
      <c r="V3" t="s">
        <v>17</v>
      </c>
      <c r="W3" t="s">
        <v>18</v>
      </c>
      <c r="AB3" s="6" t="s">
        <v>72</v>
      </c>
      <c r="AC3" s="6" t="s">
        <v>74</v>
      </c>
      <c r="AD3" s="6" t="s">
        <v>75</v>
      </c>
      <c r="AE3" s="6" t="s">
        <v>114</v>
      </c>
      <c r="AF3" s="6" t="s">
        <v>115</v>
      </c>
      <c r="AG3" s="6" t="s">
        <v>71</v>
      </c>
      <c r="AH3" s="6" t="s">
        <v>70</v>
      </c>
    </row>
    <row r="4" spans="3:34" x14ac:dyDescent="0.25">
      <c r="C4">
        <v>2</v>
      </c>
      <c r="D4" t="s">
        <v>95</v>
      </c>
      <c r="E4" t="s">
        <v>75</v>
      </c>
      <c r="F4">
        <v>7</v>
      </c>
      <c r="G4" s="7">
        <v>14</v>
      </c>
      <c r="H4">
        <v>10</v>
      </c>
      <c r="I4">
        <v>12</v>
      </c>
      <c r="J4">
        <v>9</v>
      </c>
      <c r="K4">
        <v>9</v>
      </c>
      <c r="L4" s="2">
        <v>9</v>
      </c>
      <c r="M4" s="1">
        <v>11</v>
      </c>
      <c r="N4">
        <v>0</v>
      </c>
      <c r="AB4">
        <f>IF(D4=AB3,1,0)</f>
        <v>0</v>
      </c>
      <c r="AC4">
        <f t="shared" ref="AC4:AH4" si="0">IF(Y4=AC3,1,0)</f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0</v>
      </c>
    </row>
    <row r="5" spans="3:34" x14ac:dyDescent="0.25">
      <c r="C5">
        <v>59</v>
      </c>
      <c r="D5" t="s">
        <v>131</v>
      </c>
      <c r="E5" t="s">
        <v>71</v>
      </c>
      <c r="F5">
        <v>0</v>
      </c>
      <c r="G5">
        <v>0</v>
      </c>
      <c r="H5">
        <v>0</v>
      </c>
      <c r="I5">
        <v>0</v>
      </c>
      <c r="J5">
        <v>0</v>
      </c>
      <c r="K5">
        <v>9</v>
      </c>
      <c r="L5">
        <v>8</v>
      </c>
      <c r="M5" s="1">
        <v>11</v>
      </c>
      <c r="N5">
        <v>0</v>
      </c>
      <c r="AB5">
        <f>AB4+IF($H$1=X5,1,0)</f>
        <v>1</v>
      </c>
      <c r="AC5">
        <f>AC4+IF($I$1=X5,1,0)</f>
        <v>1</v>
      </c>
      <c r="AD5">
        <f>AD4+IF($J$1=X5,1,0)</f>
        <v>1</v>
      </c>
      <c r="AE5">
        <f>AE4+IF($K$1=X5,1,0)</f>
        <v>1</v>
      </c>
      <c r="AF5">
        <f>AF4+IF($L$1=X5,1,0)</f>
        <v>1</v>
      </c>
      <c r="AG5">
        <f>AG4+IF($M$1=X5,1,0)</f>
        <v>1</v>
      </c>
      <c r="AH5">
        <f>AH4+IF($N$1=X5,1,0)</f>
        <v>1</v>
      </c>
    </row>
    <row r="6" spans="3:34" x14ac:dyDescent="0.25">
      <c r="C6">
        <v>20</v>
      </c>
      <c r="D6" t="s">
        <v>69</v>
      </c>
      <c r="E6" t="s">
        <v>74</v>
      </c>
      <c r="F6">
        <v>8</v>
      </c>
      <c r="G6">
        <v>11</v>
      </c>
      <c r="H6">
        <v>9</v>
      </c>
      <c r="I6">
        <v>10</v>
      </c>
      <c r="J6">
        <v>9</v>
      </c>
      <c r="K6">
        <v>9</v>
      </c>
      <c r="L6" s="2">
        <v>9</v>
      </c>
      <c r="M6" s="2">
        <v>10</v>
      </c>
      <c r="N6">
        <v>0</v>
      </c>
      <c r="AB6">
        <f t="shared" ref="AB6:AB27" si="1">AB5+IF($H$1=X6,1,0)</f>
        <v>2</v>
      </c>
      <c r="AC6">
        <f t="shared" ref="AC6:AC27" si="2">AC5+IF($I$1=X6,1,0)</f>
        <v>2</v>
      </c>
      <c r="AD6">
        <f t="shared" ref="AD6:AD27" si="3">AD5+IF($J$1=X6,1,0)</f>
        <v>2</v>
      </c>
      <c r="AE6">
        <f t="shared" ref="AE6:AE27" si="4">AE5+IF($K$1=X6,1,0)</f>
        <v>2</v>
      </c>
      <c r="AF6">
        <f t="shared" ref="AF6:AF27" si="5">AF5+IF($L$1=X6,1,0)</f>
        <v>2</v>
      </c>
      <c r="AG6">
        <f t="shared" ref="AG6:AG27" si="6">AG5+IF($M$1=X6,1,0)</f>
        <v>2</v>
      </c>
      <c r="AH6">
        <f t="shared" ref="AH6:AH27" si="7">AH5+IF($N$1=X6,1,0)</f>
        <v>2</v>
      </c>
    </row>
    <row r="7" spans="3:34" x14ac:dyDescent="0.25">
      <c r="C7">
        <v>66</v>
      </c>
      <c r="D7" t="s">
        <v>133</v>
      </c>
      <c r="E7" t="s">
        <v>70</v>
      </c>
      <c r="F7">
        <v>0</v>
      </c>
      <c r="G7">
        <v>0</v>
      </c>
      <c r="H7">
        <v>0</v>
      </c>
      <c r="I7">
        <v>0</v>
      </c>
      <c r="J7">
        <v>0</v>
      </c>
      <c r="K7">
        <v>2</v>
      </c>
      <c r="L7" s="2">
        <v>9</v>
      </c>
      <c r="M7" s="2">
        <v>10</v>
      </c>
      <c r="N7">
        <v>0</v>
      </c>
      <c r="AB7">
        <f t="shared" si="1"/>
        <v>3</v>
      </c>
      <c r="AC7">
        <f t="shared" si="2"/>
        <v>3</v>
      </c>
      <c r="AD7">
        <f t="shared" si="3"/>
        <v>3</v>
      </c>
      <c r="AE7">
        <f t="shared" si="4"/>
        <v>3</v>
      </c>
      <c r="AF7">
        <f t="shared" si="5"/>
        <v>3</v>
      </c>
      <c r="AG7">
        <f t="shared" si="6"/>
        <v>3</v>
      </c>
      <c r="AH7">
        <f t="shared" si="7"/>
        <v>3</v>
      </c>
    </row>
    <row r="8" spans="3:34" x14ac:dyDescent="0.25">
      <c r="C8">
        <v>1</v>
      </c>
      <c r="D8" t="s">
        <v>65</v>
      </c>
      <c r="E8" t="s">
        <v>75</v>
      </c>
      <c r="F8">
        <v>8</v>
      </c>
      <c r="G8" s="7">
        <v>14</v>
      </c>
      <c r="H8" s="2">
        <v>12</v>
      </c>
      <c r="I8">
        <v>11</v>
      </c>
      <c r="J8">
        <v>2</v>
      </c>
      <c r="K8" s="1">
        <v>12</v>
      </c>
      <c r="L8">
        <v>8</v>
      </c>
      <c r="M8" s="2">
        <v>10</v>
      </c>
      <c r="N8">
        <v>0</v>
      </c>
      <c r="AB8">
        <f t="shared" si="1"/>
        <v>4</v>
      </c>
      <c r="AC8">
        <f t="shared" si="2"/>
        <v>4</v>
      </c>
      <c r="AD8">
        <f t="shared" si="3"/>
        <v>4</v>
      </c>
      <c r="AE8">
        <f t="shared" si="4"/>
        <v>4</v>
      </c>
      <c r="AF8">
        <f t="shared" si="5"/>
        <v>4</v>
      </c>
      <c r="AG8">
        <f t="shared" si="6"/>
        <v>4</v>
      </c>
      <c r="AH8">
        <f t="shared" si="7"/>
        <v>4</v>
      </c>
    </row>
    <row r="9" spans="3:34" x14ac:dyDescent="0.25">
      <c r="C9">
        <v>9</v>
      </c>
      <c r="D9" t="s">
        <v>53</v>
      </c>
      <c r="E9" t="s">
        <v>72</v>
      </c>
      <c r="F9">
        <v>9</v>
      </c>
      <c r="G9">
        <v>11</v>
      </c>
      <c r="H9">
        <v>11</v>
      </c>
      <c r="I9">
        <v>11</v>
      </c>
      <c r="J9">
        <v>8</v>
      </c>
      <c r="K9">
        <v>10</v>
      </c>
      <c r="L9">
        <v>8</v>
      </c>
      <c r="M9" s="2">
        <v>10</v>
      </c>
      <c r="N9">
        <v>0</v>
      </c>
      <c r="AB9">
        <f t="shared" si="1"/>
        <v>5</v>
      </c>
      <c r="AC9">
        <f t="shared" si="2"/>
        <v>5</v>
      </c>
      <c r="AD9">
        <f t="shared" si="3"/>
        <v>5</v>
      </c>
      <c r="AE9">
        <f t="shared" si="4"/>
        <v>5</v>
      </c>
      <c r="AF9">
        <f t="shared" si="5"/>
        <v>5</v>
      </c>
      <c r="AG9">
        <f t="shared" si="6"/>
        <v>5</v>
      </c>
      <c r="AH9">
        <f t="shared" si="7"/>
        <v>5</v>
      </c>
    </row>
    <row r="10" spans="3:34" x14ac:dyDescent="0.25">
      <c r="C10">
        <v>55</v>
      </c>
      <c r="D10" t="s">
        <v>128</v>
      </c>
      <c r="E10" t="s">
        <v>115</v>
      </c>
      <c r="F10">
        <v>0</v>
      </c>
      <c r="G10">
        <v>0</v>
      </c>
      <c r="H10">
        <v>0</v>
      </c>
      <c r="I10">
        <v>0</v>
      </c>
      <c r="J10">
        <v>9</v>
      </c>
      <c r="K10">
        <v>9</v>
      </c>
      <c r="L10">
        <v>8</v>
      </c>
      <c r="M10" s="2">
        <v>10</v>
      </c>
      <c r="N10">
        <v>0</v>
      </c>
      <c r="AB10">
        <f t="shared" si="1"/>
        <v>6</v>
      </c>
      <c r="AC10">
        <f t="shared" si="2"/>
        <v>6</v>
      </c>
      <c r="AD10">
        <f t="shared" si="3"/>
        <v>6</v>
      </c>
      <c r="AE10">
        <f t="shared" si="4"/>
        <v>6</v>
      </c>
      <c r="AF10">
        <f t="shared" si="5"/>
        <v>6</v>
      </c>
      <c r="AG10">
        <f t="shared" si="6"/>
        <v>6</v>
      </c>
      <c r="AH10">
        <f t="shared" si="7"/>
        <v>6</v>
      </c>
    </row>
    <row r="11" spans="3:34" x14ac:dyDescent="0.25">
      <c r="C11">
        <v>9</v>
      </c>
      <c r="D11" t="s">
        <v>22</v>
      </c>
      <c r="E11" t="s">
        <v>72</v>
      </c>
      <c r="F11" s="2">
        <v>11</v>
      </c>
      <c r="G11">
        <v>12</v>
      </c>
      <c r="H11">
        <v>11</v>
      </c>
      <c r="I11">
        <v>9</v>
      </c>
      <c r="J11">
        <v>6</v>
      </c>
      <c r="K11">
        <v>9</v>
      </c>
      <c r="L11">
        <v>8</v>
      </c>
      <c r="M11" s="2">
        <v>10</v>
      </c>
      <c r="N11">
        <v>0</v>
      </c>
      <c r="AB11">
        <f t="shared" si="1"/>
        <v>7</v>
      </c>
      <c r="AC11">
        <f t="shared" si="2"/>
        <v>7</v>
      </c>
      <c r="AD11">
        <f t="shared" si="3"/>
        <v>7</v>
      </c>
      <c r="AE11">
        <f t="shared" si="4"/>
        <v>7</v>
      </c>
      <c r="AF11">
        <f t="shared" si="5"/>
        <v>7</v>
      </c>
      <c r="AG11">
        <f t="shared" si="6"/>
        <v>7</v>
      </c>
      <c r="AH11">
        <f t="shared" si="7"/>
        <v>7</v>
      </c>
    </row>
    <row r="12" spans="3:34" x14ac:dyDescent="0.25">
      <c r="C12">
        <v>9</v>
      </c>
      <c r="D12" t="s">
        <v>56</v>
      </c>
      <c r="E12" t="s">
        <v>71</v>
      </c>
      <c r="F12">
        <v>9</v>
      </c>
      <c r="G12">
        <v>11</v>
      </c>
      <c r="H12">
        <v>10</v>
      </c>
      <c r="I12" s="1">
        <v>13</v>
      </c>
      <c r="J12">
        <v>5</v>
      </c>
      <c r="K12">
        <v>9</v>
      </c>
      <c r="L12">
        <v>8</v>
      </c>
      <c r="M12" s="2">
        <v>10</v>
      </c>
      <c r="N12">
        <v>0</v>
      </c>
      <c r="AB12">
        <f t="shared" si="1"/>
        <v>8</v>
      </c>
      <c r="AC12">
        <f t="shared" si="2"/>
        <v>8</v>
      </c>
      <c r="AD12">
        <f t="shared" si="3"/>
        <v>8</v>
      </c>
      <c r="AE12">
        <f t="shared" si="4"/>
        <v>8</v>
      </c>
      <c r="AF12">
        <f t="shared" si="5"/>
        <v>8</v>
      </c>
      <c r="AG12">
        <f t="shared" si="6"/>
        <v>8</v>
      </c>
      <c r="AH12">
        <f t="shared" si="7"/>
        <v>8</v>
      </c>
    </row>
    <row r="13" spans="3:34" x14ac:dyDescent="0.25">
      <c r="C13">
        <v>36</v>
      </c>
      <c r="D13" t="s">
        <v>82</v>
      </c>
      <c r="E13" t="s">
        <v>74</v>
      </c>
      <c r="F13">
        <v>8</v>
      </c>
      <c r="G13">
        <v>9</v>
      </c>
      <c r="H13">
        <v>11</v>
      </c>
      <c r="I13">
        <v>10</v>
      </c>
      <c r="J13">
        <v>7</v>
      </c>
      <c r="K13">
        <v>3</v>
      </c>
      <c r="L13">
        <v>8</v>
      </c>
      <c r="M13" s="2">
        <v>10</v>
      </c>
      <c r="N13">
        <v>0</v>
      </c>
      <c r="AB13">
        <f t="shared" si="1"/>
        <v>9</v>
      </c>
      <c r="AC13">
        <f t="shared" si="2"/>
        <v>9</v>
      </c>
      <c r="AD13">
        <f t="shared" si="3"/>
        <v>9</v>
      </c>
      <c r="AE13">
        <f t="shared" si="4"/>
        <v>9</v>
      </c>
      <c r="AF13">
        <f t="shared" si="5"/>
        <v>9</v>
      </c>
      <c r="AG13">
        <f t="shared" si="6"/>
        <v>9</v>
      </c>
      <c r="AH13">
        <f t="shared" si="7"/>
        <v>9</v>
      </c>
    </row>
    <row r="14" spans="3:34" x14ac:dyDescent="0.25">
      <c r="C14">
        <v>72</v>
      </c>
      <c r="D14" t="s">
        <v>135</v>
      </c>
      <c r="E14" t="s">
        <v>115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8</v>
      </c>
      <c r="M14" s="2">
        <v>10</v>
      </c>
      <c r="N14">
        <v>0</v>
      </c>
      <c r="AB14">
        <f t="shared" si="1"/>
        <v>10</v>
      </c>
      <c r="AC14">
        <f t="shared" si="2"/>
        <v>10</v>
      </c>
      <c r="AD14">
        <f t="shared" si="3"/>
        <v>10</v>
      </c>
      <c r="AE14">
        <f t="shared" si="4"/>
        <v>10</v>
      </c>
      <c r="AF14">
        <f t="shared" si="5"/>
        <v>10</v>
      </c>
      <c r="AG14">
        <f t="shared" si="6"/>
        <v>10</v>
      </c>
      <c r="AH14">
        <f t="shared" si="7"/>
        <v>10</v>
      </c>
    </row>
    <row r="15" spans="3:34" x14ac:dyDescent="0.25">
      <c r="C15">
        <v>14</v>
      </c>
      <c r="D15" t="s">
        <v>66</v>
      </c>
      <c r="E15" t="s">
        <v>74</v>
      </c>
      <c r="F15">
        <v>8</v>
      </c>
      <c r="G15">
        <v>10</v>
      </c>
      <c r="H15">
        <v>11</v>
      </c>
      <c r="I15">
        <v>10</v>
      </c>
      <c r="J15">
        <v>9</v>
      </c>
      <c r="K15" s="2">
        <v>11</v>
      </c>
      <c r="L15">
        <v>7</v>
      </c>
      <c r="M15" s="2">
        <v>10</v>
      </c>
      <c r="N15">
        <v>0</v>
      </c>
      <c r="AB15">
        <f t="shared" si="1"/>
        <v>11</v>
      </c>
      <c r="AC15">
        <f t="shared" si="2"/>
        <v>11</v>
      </c>
      <c r="AD15">
        <f t="shared" si="3"/>
        <v>11</v>
      </c>
      <c r="AE15">
        <f t="shared" si="4"/>
        <v>11</v>
      </c>
      <c r="AF15">
        <f t="shared" si="5"/>
        <v>11</v>
      </c>
      <c r="AG15">
        <f t="shared" si="6"/>
        <v>11</v>
      </c>
      <c r="AH15">
        <f t="shared" si="7"/>
        <v>11</v>
      </c>
    </row>
    <row r="16" spans="3:34" x14ac:dyDescent="0.25">
      <c r="C16">
        <v>59</v>
      </c>
      <c r="D16" t="s">
        <v>130</v>
      </c>
      <c r="E16" t="s">
        <v>115</v>
      </c>
      <c r="F16">
        <v>0</v>
      </c>
      <c r="G16">
        <v>0</v>
      </c>
      <c r="H16">
        <v>0</v>
      </c>
      <c r="I16">
        <v>0</v>
      </c>
      <c r="J16">
        <v>0</v>
      </c>
      <c r="K16" s="2">
        <v>11</v>
      </c>
      <c r="L16">
        <v>7</v>
      </c>
      <c r="M16" s="2">
        <v>10</v>
      </c>
      <c r="N16">
        <v>0</v>
      </c>
      <c r="AB16">
        <f t="shared" si="1"/>
        <v>12</v>
      </c>
      <c r="AC16">
        <f t="shared" si="2"/>
        <v>12</v>
      </c>
      <c r="AD16">
        <f t="shared" si="3"/>
        <v>12</v>
      </c>
      <c r="AE16">
        <f t="shared" si="4"/>
        <v>12</v>
      </c>
      <c r="AF16">
        <f t="shared" si="5"/>
        <v>12</v>
      </c>
      <c r="AG16">
        <f t="shared" si="6"/>
        <v>12</v>
      </c>
      <c r="AH16">
        <f t="shared" si="7"/>
        <v>12</v>
      </c>
    </row>
    <row r="17" spans="3:34" x14ac:dyDescent="0.25">
      <c r="C17">
        <v>9</v>
      </c>
      <c r="D17" t="s">
        <v>42</v>
      </c>
      <c r="E17" t="s">
        <v>70</v>
      </c>
      <c r="F17">
        <v>10</v>
      </c>
      <c r="G17">
        <v>12</v>
      </c>
      <c r="H17">
        <v>10</v>
      </c>
      <c r="I17">
        <v>10</v>
      </c>
      <c r="J17">
        <v>8</v>
      </c>
      <c r="K17">
        <v>10</v>
      </c>
      <c r="L17">
        <v>6</v>
      </c>
      <c r="M17" s="2">
        <v>10</v>
      </c>
      <c r="N17">
        <v>0</v>
      </c>
      <c r="AB17">
        <f t="shared" si="1"/>
        <v>13</v>
      </c>
      <c r="AC17">
        <f t="shared" si="2"/>
        <v>13</v>
      </c>
      <c r="AD17">
        <f t="shared" si="3"/>
        <v>13</v>
      </c>
      <c r="AE17">
        <f t="shared" si="4"/>
        <v>13</v>
      </c>
      <c r="AF17">
        <f t="shared" si="5"/>
        <v>13</v>
      </c>
      <c r="AG17">
        <f t="shared" si="6"/>
        <v>13</v>
      </c>
      <c r="AH17">
        <f t="shared" si="7"/>
        <v>13</v>
      </c>
    </row>
    <row r="18" spans="3:34" x14ac:dyDescent="0.25">
      <c r="C18">
        <v>63</v>
      </c>
      <c r="D18" t="s">
        <v>132</v>
      </c>
      <c r="E18" t="s">
        <v>113</v>
      </c>
      <c r="F18">
        <v>0</v>
      </c>
      <c r="G18">
        <v>0</v>
      </c>
      <c r="H18">
        <v>0</v>
      </c>
      <c r="I18">
        <v>0</v>
      </c>
      <c r="J18">
        <v>0</v>
      </c>
      <c r="K18">
        <v>10</v>
      </c>
      <c r="L18">
        <v>6</v>
      </c>
      <c r="M18" s="2">
        <v>10</v>
      </c>
      <c r="N18">
        <v>0</v>
      </c>
      <c r="AB18">
        <f t="shared" si="1"/>
        <v>14</v>
      </c>
      <c r="AC18">
        <f t="shared" si="2"/>
        <v>14</v>
      </c>
      <c r="AD18">
        <f t="shared" si="3"/>
        <v>14</v>
      </c>
      <c r="AE18">
        <f t="shared" si="4"/>
        <v>14</v>
      </c>
      <c r="AF18">
        <f t="shared" si="5"/>
        <v>14</v>
      </c>
      <c r="AG18">
        <f t="shared" si="6"/>
        <v>14</v>
      </c>
      <c r="AH18">
        <f t="shared" si="7"/>
        <v>14</v>
      </c>
    </row>
    <row r="19" spans="3:34" x14ac:dyDescent="0.25">
      <c r="C19">
        <v>5</v>
      </c>
      <c r="D19" t="s">
        <v>54</v>
      </c>
      <c r="E19" t="s">
        <v>75</v>
      </c>
      <c r="F19">
        <v>9</v>
      </c>
      <c r="G19" s="7">
        <v>14</v>
      </c>
      <c r="H19" s="1">
        <v>13</v>
      </c>
      <c r="I19">
        <v>11</v>
      </c>
      <c r="J19">
        <v>4</v>
      </c>
      <c r="K19">
        <v>8</v>
      </c>
      <c r="L19">
        <v>6</v>
      </c>
      <c r="M19" s="2">
        <v>10</v>
      </c>
      <c r="N19">
        <v>0</v>
      </c>
      <c r="AB19">
        <f t="shared" si="1"/>
        <v>15</v>
      </c>
      <c r="AC19">
        <f t="shared" si="2"/>
        <v>15</v>
      </c>
      <c r="AD19">
        <f t="shared" si="3"/>
        <v>15</v>
      </c>
      <c r="AE19">
        <f t="shared" si="4"/>
        <v>15</v>
      </c>
      <c r="AF19">
        <f t="shared" si="5"/>
        <v>15</v>
      </c>
      <c r="AG19">
        <f t="shared" si="6"/>
        <v>15</v>
      </c>
      <c r="AH19">
        <f t="shared" si="7"/>
        <v>15</v>
      </c>
    </row>
    <row r="20" spans="3:34" x14ac:dyDescent="0.25">
      <c r="C20">
        <v>26</v>
      </c>
      <c r="D20" t="s">
        <v>24</v>
      </c>
      <c r="E20" t="s">
        <v>74</v>
      </c>
      <c r="F20" s="2">
        <v>11</v>
      </c>
      <c r="G20">
        <v>11</v>
      </c>
      <c r="H20">
        <v>9</v>
      </c>
      <c r="I20">
        <v>10</v>
      </c>
      <c r="J20">
        <v>6</v>
      </c>
      <c r="K20">
        <v>9</v>
      </c>
      <c r="L20">
        <v>0</v>
      </c>
      <c r="M20" s="2">
        <v>10</v>
      </c>
      <c r="N20">
        <v>0</v>
      </c>
      <c r="AB20">
        <f t="shared" si="1"/>
        <v>16</v>
      </c>
      <c r="AC20">
        <f t="shared" si="2"/>
        <v>16</v>
      </c>
      <c r="AD20">
        <f t="shared" si="3"/>
        <v>16</v>
      </c>
      <c r="AE20">
        <f t="shared" si="4"/>
        <v>16</v>
      </c>
      <c r="AF20">
        <f t="shared" si="5"/>
        <v>16</v>
      </c>
      <c r="AG20">
        <f t="shared" si="6"/>
        <v>16</v>
      </c>
      <c r="AH20">
        <f t="shared" si="7"/>
        <v>16</v>
      </c>
    </row>
    <row r="21" spans="3:34" x14ac:dyDescent="0.25">
      <c r="C21">
        <v>20</v>
      </c>
      <c r="D21" t="s">
        <v>78</v>
      </c>
      <c r="E21" t="s">
        <v>74</v>
      </c>
      <c r="F21">
        <v>8</v>
      </c>
      <c r="G21">
        <v>12</v>
      </c>
      <c r="H21">
        <v>11</v>
      </c>
      <c r="I21" s="1">
        <v>13</v>
      </c>
      <c r="J21">
        <v>5</v>
      </c>
      <c r="K21">
        <v>8</v>
      </c>
      <c r="L21">
        <v>0</v>
      </c>
      <c r="M21" s="2">
        <v>10</v>
      </c>
      <c r="N21">
        <v>0</v>
      </c>
      <c r="AB21">
        <f t="shared" si="1"/>
        <v>17</v>
      </c>
      <c r="AC21">
        <f t="shared" si="2"/>
        <v>17</v>
      </c>
      <c r="AD21">
        <f t="shared" si="3"/>
        <v>17</v>
      </c>
      <c r="AE21">
        <f t="shared" si="4"/>
        <v>17</v>
      </c>
      <c r="AF21">
        <f t="shared" si="5"/>
        <v>17</v>
      </c>
      <c r="AG21">
        <f t="shared" si="6"/>
        <v>17</v>
      </c>
      <c r="AH21">
        <f t="shared" si="7"/>
        <v>17</v>
      </c>
    </row>
    <row r="22" spans="3:34" x14ac:dyDescent="0.25">
      <c r="C22">
        <v>33</v>
      </c>
      <c r="D22" t="s">
        <v>46</v>
      </c>
      <c r="E22" t="s">
        <v>74</v>
      </c>
      <c r="F22">
        <v>9</v>
      </c>
      <c r="G22">
        <v>12</v>
      </c>
      <c r="H22">
        <v>8</v>
      </c>
      <c r="I22">
        <v>9</v>
      </c>
      <c r="J22">
        <v>8</v>
      </c>
      <c r="K22">
        <v>9</v>
      </c>
      <c r="L22" s="2">
        <v>9</v>
      </c>
      <c r="M22">
        <v>9</v>
      </c>
      <c r="N22">
        <v>0</v>
      </c>
      <c r="AB22">
        <f t="shared" si="1"/>
        <v>18</v>
      </c>
      <c r="AC22">
        <f t="shared" si="2"/>
        <v>18</v>
      </c>
      <c r="AD22">
        <f t="shared" si="3"/>
        <v>18</v>
      </c>
      <c r="AE22">
        <f t="shared" si="4"/>
        <v>18</v>
      </c>
      <c r="AF22">
        <f t="shared" si="5"/>
        <v>18</v>
      </c>
      <c r="AG22">
        <f t="shared" si="6"/>
        <v>18</v>
      </c>
      <c r="AH22">
        <f t="shared" si="7"/>
        <v>18</v>
      </c>
    </row>
    <row r="23" spans="3:34" x14ac:dyDescent="0.25">
      <c r="C23">
        <v>26</v>
      </c>
      <c r="D23" t="s">
        <v>87</v>
      </c>
      <c r="E23" t="s">
        <v>74</v>
      </c>
      <c r="F23">
        <v>8</v>
      </c>
      <c r="G23">
        <v>12</v>
      </c>
      <c r="H23">
        <v>10</v>
      </c>
      <c r="I23">
        <v>10</v>
      </c>
      <c r="J23">
        <v>5</v>
      </c>
      <c r="K23">
        <v>8</v>
      </c>
      <c r="L23" s="2">
        <v>9</v>
      </c>
      <c r="M23">
        <v>9</v>
      </c>
      <c r="N23">
        <v>0</v>
      </c>
      <c r="AB23">
        <f t="shared" si="1"/>
        <v>19</v>
      </c>
      <c r="AC23">
        <f t="shared" si="2"/>
        <v>19</v>
      </c>
      <c r="AD23">
        <f t="shared" si="3"/>
        <v>19</v>
      </c>
      <c r="AE23">
        <f t="shared" si="4"/>
        <v>19</v>
      </c>
      <c r="AF23">
        <f t="shared" si="5"/>
        <v>19</v>
      </c>
      <c r="AG23">
        <f t="shared" si="6"/>
        <v>19</v>
      </c>
      <c r="AH23">
        <f t="shared" si="7"/>
        <v>19</v>
      </c>
    </row>
    <row r="24" spans="3:34" x14ac:dyDescent="0.25">
      <c r="C24">
        <v>20</v>
      </c>
      <c r="D24" t="s">
        <v>62</v>
      </c>
      <c r="E24" t="s">
        <v>72</v>
      </c>
      <c r="F24">
        <v>9</v>
      </c>
      <c r="G24">
        <v>11</v>
      </c>
      <c r="H24">
        <v>9</v>
      </c>
      <c r="I24">
        <v>11</v>
      </c>
      <c r="J24">
        <v>8</v>
      </c>
      <c r="K24">
        <v>10</v>
      </c>
      <c r="L24">
        <v>8</v>
      </c>
      <c r="M24">
        <v>9</v>
      </c>
      <c r="N24">
        <v>0</v>
      </c>
      <c r="AB24">
        <f t="shared" si="1"/>
        <v>20</v>
      </c>
      <c r="AC24">
        <f t="shared" si="2"/>
        <v>20</v>
      </c>
      <c r="AD24">
        <f t="shared" si="3"/>
        <v>20</v>
      </c>
      <c r="AE24">
        <f t="shared" si="4"/>
        <v>20</v>
      </c>
      <c r="AF24">
        <f t="shared" si="5"/>
        <v>20</v>
      </c>
      <c r="AG24">
        <f t="shared" si="6"/>
        <v>20</v>
      </c>
      <c r="AH24">
        <f t="shared" si="7"/>
        <v>20</v>
      </c>
    </row>
    <row r="25" spans="3:34" x14ac:dyDescent="0.25">
      <c r="C25">
        <v>5</v>
      </c>
      <c r="D25" t="s">
        <v>85</v>
      </c>
      <c r="E25" t="s">
        <v>125</v>
      </c>
      <c r="F25">
        <v>8</v>
      </c>
      <c r="G25" s="7">
        <v>14</v>
      </c>
      <c r="H25">
        <v>11</v>
      </c>
      <c r="I25">
        <v>12</v>
      </c>
      <c r="J25">
        <v>7</v>
      </c>
      <c r="K25">
        <v>9</v>
      </c>
      <c r="L25">
        <v>8</v>
      </c>
      <c r="M25">
        <v>9</v>
      </c>
      <c r="N25">
        <v>0</v>
      </c>
      <c r="AB25">
        <f t="shared" si="1"/>
        <v>21</v>
      </c>
      <c r="AC25">
        <f t="shared" si="2"/>
        <v>21</v>
      </c>
      <c r="AD25">
        <f t="shared" si="3"/>
        <v>21</v>
      </c>
      <c r="AE25">
        <f t="shared" si="4"/>
        <v>21</v>
      </c>
      <c r="AF25">
        <f t="shared" si="5"/>
        <v>21</v>
      </c>
      <c r="AG25">
        <f t="shared" si="6"/>
        <v>21</v>
      </c>
      <c r="AH25">
        <f t="shared" si="7"/>
        <v>21</v>
      </c>
    </row>
    <row r="26" spans="3:34" x14ac:dyDescent="0.25">
      <c r="C26">
        <v>36</v>
      </c>
      <c r="D26" t="s">
        <v>80</v>
      </c>
      <c r="E26" t="s">
        <v>70</v>
      </c>
      <c r="F26">
        <v>8</v>
      </c>
      <c r="G26">
        <v>10</v>
      </c>
      <c r="H26">
        <v>11</v>
      </c>
      <c r="I26">
        <v>9</v>
      </c>
      <c r="J26">
        <v>8</v>
      </c>
      <c r="K26">
        <v>1</v>
      </c>
      <c r="L26">
        <v>8</v>
      </c>
      <c r="M26">
        <v>9</v>
      </c>
      <c r="N26">
        <v>0</v>
      </c>
      <c r="AB26">
        <f t="shared" si="1"/>
        <v>22</v>
      </c>
      <c r="AC26">
        <f t="shared" si="2"/>
        <v>22</v>
      </c>
      <c r="AD26">
        <f t="shared" si="3"/>
        <v>22</v>
      </c>
      <c r="AE26">
        <f t="shared" si="4"/>
        <v>22</v>
      </c>
      <c r="AF26">
        <f t="shared" si="5"/>
        <v>22</v>
      </c>
      <c r="AG26">
        <f t="shared" si="6"/>
        <v>22</v>
      </c>
      <c r="AH26">
        <f t="shared" si="7"/>
        <v>22</v>
      </c>
    </row>
    <row r="27" spans="3:34" x14ac:dyDescent="0.25">
      <c r="C27">
        <v>14</v>
      </c>
      <c r="D27" t="s">
        <v>102</v>
      </c>
      <c r="E27" t="s">
        <v>72</v>
      </c>
      <c r="F27">
        <v>6</v>
      </c>
      <c r="G27">
        <v>12</v>
      </c>
      <c r="H27">
        <v>11</v>
      </c>
      <c r="I27">
        <v>12</v>
      </c>
      <c r="J27">
        <v>8</v>
      </c>
      <c r="K27">
        <v>10</v>
      </c>
      <c r="L27">
        <v>7</v>
      </c>
      <c r="M27">
        <v>9</v>
      </c>
      <c r="N27">
        <v>0</v>
      </c>
      <c r="AB27">
        <f t="shared" si="1"/>
        <v>23</v>
      </c>
      <c r="AC27">
        <f t="shared" si="2"/>
        <v>23</v>
      </c>
      <c r="AD27">
        <f t="shared" si="3"/>
        <v>23</v>
      </c>
      <c r="AE27">
        <f t="shared" si="4"/>
        <v>23</v>
      </c>
      <c r="AF27">
        <f t="shared" si="5"/>
        <v>23</v>
      </c>
      <c r="AG27">
        <f t="shared" si="6"/>
        <v>23</v>
      </c>
      <c r="AH27">
        <f t="shared" si="7"/>
        <v>23</v>
      </c>
    </row>
    <row r="28" spans="3:34" x14ac:dyDescent="0.25">
      <c r="C28">
        <v>18</v>
      </c>
      <c r="D28" t="s">
        <v>28</v>
      </c>
      <c r="E28" t="s">
        <v>75</v>
      </c>
      <c r="F28" s="2">
        <v>11</v>
      </c>
      <c r="G28">
        <v>11</v>
      </c>
      <c r="H28">
        <v>0</v>
      </c>
      <c r="I28">
        <v>12</v>
      </c>
      <c r="J28">
        <v>9</v>
      </c>
      <c r="K28">
        <v>9</v>
      </c>
      <c r="L28">
        <v>7</v>
      </c>
      <c r="M28">
        <v>9</v>
      </c>
      <c r="N28">
        <v>0</v>
      </c>
    </row>
    <row r="29" spans="3:34" x14ac:dyDescent="0.25">
      <c r="C29">
        <v>34</v>
      </c>
      <c r="D29" t="s">
        <v>35</v>
      </c>
      <c r="E29" t="s">
        <v>70</v>
      </c>
      <c r="F29">
        <v>10</v>
      </c>
      <c r="G29">
        <v>1</v>
      </c>
      <c r="H29">
        <v>9</v>
      </c>
      <c r="I29">
        <v>11</v>
      </c>
      <c r="J29">
        <v>9</v>
      </c>
      <c r="K29">
        <v>9</v>
      </c>
      <c r="L29">
        <v>7</v>
      </c>
      <c r="M29">
        <v>9</v>
      </c>
      <c r="N29">
        <v>0</v>
      </c>
    </row>
    <row r="30" spans="3:34" x14ac:dyDescent="0.25">
      <c r="C30">
        <v>5</v>
      </c>
      <c r="D30" t="s">
        <v>37</v>
      </c>
      <c r="E30" t="s">
        <v>74</v>
      </c>
      <c r="F30">
        <v>10</v>
      </c>
      <c r="G30">
        <v>13</v>
      </c>
      <c r="H30">
        <v>11</v>
      </c>
      <c r="I30">
        <v>12</v>
      </c>
      <c r="J30">
        <v>8</v>
      </c>
      <c r="K30">
        <v>8</v>
      </c>
      <c r="L30">
        <v>7</v>
      </c>
      <c r="M30">
        <v>9</v>
      </c>
      <c r="N30">
        <v>0</v>
      </c>
    </row>
    <row r="31" spans="3:34" x14ac:dyDescent="0.25">
      <c r="C31">
        <v>42</v>
      </c>
      <c r="D31" t="s">
        <v>67</v>
      </c>
      <c r="E31" t="s">
        <v>75</v>
      </c>
      <c r="F31">
        <v>8</v>
      </c>
      <c r="G31">
        <v>10</v>
      </c>
      <c r="H31">
        <v>9</v>
      </c>
      <c r="I31">
        <v>12</v>
      </c>
      <c r="J31">
        <v>7</v>
      </c>
      <c r="K31">
        <v>7</v>
      </c>
      <c r="L31">
        <v>7</v>
      </c>
      <c r="M31">
        <v>9</v>
      </c>
      <c r="N31">
        <v>0</v>
      </c>
    </row>
    <row r="32" spans="3:34" x14ac:dyDescent="0.25">
      <c r="C32">
        <v>73</v>
      </c>
      <c r="D32" t="s">
        <v>137</v>
      </c>
      <c r="E32" t="s">
        <v>75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7</v>
      </c>
      <c r="M32">
        <v>9</v>
      </c>
      <c r="N32">
        <v>0</v>
      </c>
    </row>
    <row r="33" spans="3:14" x14ac:dyDescent="0.25">
      <c r="C33">
        <v>9</v>
      </c>
      <c r="D33" t="s">
        <v>32</v>
      </c>
      <c r="E33" t="s">
        <v>74</v>
      </c>
      <c r="F33" s="2">
        <v>11</v>
      </c>
      <c r="G33">
        <v>11</v>
      </c>
      <c r="H33" s="2">
        <v>12</v>
      </c>
      <c r="I33">
        <v>9</v>
      </c>
      <c r="J33">
        <v>7</v>
      </c>
      <c r="K33" s="2">
        <v>11</v>
      </c>
      <c r="L33">
        <v>6</v>
      </c>
      <c r="M33">
        <v>9</v>
      </c>
      <c r="N33">
        <v>0</v>
      </c>
    </row>
    <row r="34" spans="3:14" x14ac:dyDescent="0.25">
      <c r="C34">
        <v>14</v>
      </c>
      <c r="D34" t="s">
        <v>58</v>
      </c>
      <c r="E34" t="s">
        <v>115</v>
      </c>
      <c r="F34">
        <v>9</v>
      </c>
      <c r="G34">
        <v>12</v>
      </c>
      <c r="H34">
        <v>10</v>
      </c>
      <c r="I34">
        <v>11</v>
      </c>
      <c r="J34">
        <v>8</v>
      </c>
      <c r="K34">
        <v>10</v>
      </c>
      <c r="L34">
        <v>6</v>
      </c>
      <c r="M34">
        <v>9</v>
      </c>
      <c r="N34">
        <v>0</v>
      </c>
    </row>
    <row r="35" spans="3:14" x14ac:dyDescent="0.25">
      <c r="C35">
        <v>14</v>
      </c>
      <c r="D35" t="s">
        <v>29</v>
      </c>
      <c r="E35" t="s">
        <v>75</v>
      </c>
      <c r="F35" s="2">
        <v>11</v>
      </c>
      <c r="G35">
        <v>12</v>
      </c>
      <c r="H35">
        <v>10</v>
      </c>
      <c r="I35">
        <v>11</v>
      </c>
      <c r="J35">
        <v>7</v>
      </c>
      <c r="K35">
        <v>9</v>
      </c>
      <c r="L35">
        <v>6</v>
      </c>
      <c r="M35">
        <v>9</v>
      </c>
      <c r="N35">
        <v>0</v>
      </c>
    </row>
    <row r="36" spans="3:14" x14ac:dyDescent="0.25">
      <c r="C36">
        <v>48</v>
      </c>
      <c r="D36" t="s">
        <v>47</v>
      </c>
      <c r="E36" t="s">
        <v>74</v>
      </c>
      <c r="F36">
        <v>9</v>
      </c>
      <c r="G36">
        <v>13</v>
      </c>
      <c r="H36">
        <v>0</v>
      </c>
      <c r="I36">
        <v>0</v>
      </c>
      <c r="J36" s="7">
        <v>10</v>
      </c>
      <c r="K36">
        <v>10</v>
      </c>
      <c r="L36">
        <v>0</v>
      </c>
      <c r="M36">
        <v>9</v>
      </c>
      <c r="N36">
        <v>0</v>
      </c>
    </row>
    <row r="37" spans="3:14" x14ac:dyDescent="0.25">
      <c r="C37">
        <v>85</v>
      </c>
      <c r="D37" t="s">
        <v>140</v>
      </c>
      <c r="E37" t="s">
        <v>113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9</v>
      </c>
      <c r="N37">
        <v>0</v>
      </c>
    </row>
    <row r="38" spans="3:14" x14ac:dyDescent="0.25">
      <c r="C38">
        <v>26</v>
      </c>
      <c r="D38" t="s">
        <v>41</v>
      </c>
      <c r="E38" t="s">
        <v>114</v>
      </c>
      <c r="F38">
        <v>10</v>
      </c>
      <c r="G38">
        <v>10</v>
      </c>
      <c r="H38">
        <v>9</v>
      </c>
      <c r="I38">
        <v>10</v>
      </c>
      <c r="J38">
        <v>6</v>
      </c>
      <c r="K38">
        <v>8</v>
      </c>
      <c r="L38" s="1">
        <v>11</v>
      </c>
      <c r="M38">
        <v>8</v>
      </c>
      <c r="N38">
        <v>0</v>
      </c>
    </row>
    <row r="39" spans="3:14" x14ac:dyDescent="0.25">
      <c r="C39">
        <v>71</v>
      </c>
      <c r="D39" t="s">
        <v>134</v>
      </c>
      <c r="E39" t="s">
        <v>113</v>
      </c>
      <c r="F39">
        <v>0</v>
      </c>
      <c r="G39">
        <v>0</v>
      </c>
      <c r="H39">
        <v>0</v>
      </c>
      <c r="I39">
        <v>0</v>
      </c>
      <c r="J39">
        <v>0</v>
      </c>
      <c r="K39">
        <v>1</v>
      </c>
      <c r="L39" s="7">
        <v>10</v>
      </c>
      <c r="M39">
        <v>8</v>
      </c>
      <c r="N39">
        <v>0</v>
      </c>
    </row>
    <row r="40" spans="3:14" x14ac:dyDescent="0.25">
      <c r="C40">
        <v>18</v>
      </c>
      <c r="D40" t="s">
        <v>92</v>
      </c>
      <c r="E40" t="s">
        <v>72</v>
      </c>
      <c r="F40">
        <v>8</v>
      </c>
      <c r="G40">
        <v>12</v>
      </c>
      <c r="H40">
        <v>10</v>
      </c>
      <c r="I40">
        <v>10</v>
      </c>
      <c r="J40">
        <v>8</v>
      </c>
      <c r="K40" s="2">
        <v>11</v>
      </c>
      <c r="L40" s="2">
        <v>9</v>
      </c>
      <c r="M40">
        <v>8</v>
      </c>
      <c r="N40">
        <v>0</v>
      </c>
    </row>
    <row r="41" spans="3:14" x14ac:dyDescent="0.25">
      <c r="C41">
        <v>26</v>
      </c>
      <c r="D41" t="s">
        <v>101</v>
      </c>
      <c r="E41" t="s">
        <v>74</v>
      </c>
      <c r="F41">
        <v>6</v>
      </c>
      <c r="G41">
        <v>13</v>
      </c>
      <c r="H41">
        <v>10</v>
      </c>
      <c r="I41">
        <v>9</v>
      </c>
      <c r="J41">
        <v>8</v>
      </c>
      <c r="K41">
        <v>9</v>
      </c>
      <c r="L41" s="2">
        <v>9</v>
      </c>
      <c r="M41">
        <v>8</v>
      </c>
      <c r="N41">
        <v>0</v>
      </c>
    </row>
    <row r="42" spans="3:14" x14ac:dyDescent="0.25">
      <c r="C42">
        <v>36</v>
      </c>
      <c r="D42" t="s">
        <v>88</v>
      </c>
      <c r="E42" t="s">
        <v>72</v>
      </c>
      <c r="F42">
        <v>8</v>
      </c>
      <c r="G42">
        <v>9</v>
      </c>
      <c r="H42">
        <v>10</v>
      </c>
      <c r="I42">
        <v>12</v>
      </c>
      <c r="J42">
        <v>7</v>
      </c>
      <c r="K42">
        <v>0</v>
      </c>
      <c r="L42" s="2">
        <v>9</v>
      </c>
      <c r="M42">
        <v>8</v>
      </c>
      <c r="N42">
        <v>0</v>
      </c>
    </row>
    <row r="43" spans="3:14" x14ac:dyDescent="0.25">
      <c r="C43">
        <v>4</v>
      </c>
      <c r="D43" t="s">
        <v>23</v>
      </c>
      <c r="E43" t="s">
        <v>73</v>
      </c>
      <c r="F43" s="2">
        <v>11</v>
      </c>
      <c r="G43">
        <v>13</v>
      </c>
      <c r="H43">
        <v>11</v>
      </c>
      <c r="I43">
        <v>10</v>
      </c>
      <c r="J43">
        <v>8</v>
      </c>
      <c r="K43" s="2">
        <v>11</v>
      </c>
      <c r="L43">
        <v>8</v>
      </c>
      <c r="M43">
        <v>8</v>
      </c>
      <c r="N43">
        <v>0</v>
      </c>
    </row>
    <row r="44" spans="3:14" x14ac:dyDescent="0.25">
      <c r="C44">
        <v>20</v>
      </c>
      <c r="D44" t="s">
        <v>20</v>
      </c>
      <c r="E44" t="s">
        <v>70</v>
      </c>
      <c r="F44" s="1">
        <v>12</v>
      </c>
      <c r="G44">
        <v>10</v>
      </c>
      <c r="H44">
        <v>9</v>
      </c>
      <c r="I44">
        <v>9</v>
      </c>
      <c r="J44" s="7">
        <v>10</v>
      </c>
      <c r="K44">
        <v>9</v>
      </c>
      <c r="L44">
        <v>8</v>
      </c>
      <c r="M44">
        <v>8</v>
      </c>
      <c r="N44">
        <v>0</v>
      </c>
    </row>
    <row r="45" spans="3:14" x14ac:dyDescent="0.25">
      <c r="C45">
        <v>73</v>
      </c>
      <c r="D45" t="s">
        <v>138</v>
      </c>
      <c r="E45" t="s">
        <v>70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8</v>
      </c>
      <c r="M45">
        <v>8</v>
      </c>
      <c r="N45">
        <v>0</v>
      </c>
    </row>
    <row r="46" spans="3:14" x14ac:dyDescent="0.25">
      <c r="C46">
        <v>20</v>
      </c>
      <c r="D46" t="s">
        <v>79</v>
      </c>
      <c r="E46" t="s">
        <v>70</v>
      </c>
      <c r="F46">
        <v>8</v>
      </c>
      <c r="G46">
        <v>13</v>
      </c>
      <c r="H46">
        <v>10</v>
      </c>
      <c r="I46">
        <v>12</v>
      </c>
      <c r="J46">
        <v>7</v>
      </c>
      <c r="K46">
        <v>9</v>
      </c>
      <c r="L46">
        <v>7</v>
      </c>
      <c r="M46">
        <v>8</v>
      </c>
      <c r="N46">
        <v>0</v>
      </c>
    </row>
    <row r="47" spans="3:14" x14ac:dyDescent="0.25">
      <c r="C47">
        <v>36</v>
      </c>
      <c r="D47" t="s">
        <v>76</v>
      </c>
      <c r="E47" t="s">
        <v>74</v>
      </c>
      <c r="F47">
        <v>8</v>
      </c>
      <c r="G47">
        <v>12</v>
      </c>
      <c r="H47">
        <v>9</v>
      </c>
      <c r="I47">
        <v>10</v>
      </c>
      <c r="J47">
        <v>6</v>
      </c>
      <c r="K47">
        <v>9</v>
      </c>
      <c r="L47">
        <v>7</v>
      </c>
      <c r="M47">
        <v>8</v>
      </c>
      <c r="N47">
        <v>0</v>
      </c>
    </row>
    <row r="48" spans="3:14" x14ac:dyDescent="0.25">
      <c r="C48">
        <v>42</v>
      </c>
      <c r="D48" t="s">
        <v>68</v>
      </c>
      <c r="E48" t="s">
        <v>74</v>
      </c>
      <c r="F48">
        <v>8</v>
      </c>
      <c r="G48">
        <v>11</v>
      </c>
      <c r="H48">
        <v>8</v>
      </c>
      <c r="I48">
        <v>11</v>
      </c>
      <c r="J48">
        <v>9</v>
      </c>
      <c r="K48">
        <v>5</v>
      </c>
      <c r="L48">
        <v>7</v>
      </c>
      <c r="M48">
        <v>8</v>
      </c>
      <c r="N48">
        <v>0</v>
      </c>
    </row>
    <row r="49" spans="3:14" x14ac:dyDescent="0.25">
      <c r="C49">
        <v>5</v>
      </c>
      <c r="D49" t="s">
        <v>59</v>
      </c>
      <c r="E49" t="s">
        <v>72</v>
      </c>
      <c r="F49">
        <v>9</v>
      </c>
      <c r="G49">
        <v>13</v>
      </c>
      <c r="H49" s="1">
        <v>13</v>
      </c>
      <c r="I49">
        <v>9</v>
      </c>
      <c r="J49">
        <v>9</v>
      </c>
      <c r="K49">
        <v>10</v>
      </c>
      <c r="L49">
        <v>6</v>
      </c>
      <c r="M49">
        <v>8</v>
      </c>
      <c r="N49">
        <v>0</v>
      </c>
    </row>
    <row r="50" spans="3:14" x14ac:dyDescent="0.25">
      <c r="C50">
        <v>34</v>
      </c>
      <c r="D50" t="s">
        <v>34</v>
      </c>
      <c r="E50" t="s">
        <v>71</v>
      </c>
      <c r="F50">
        <v>10</v>
      </c>
      <c r="G50">
        <v>13</v>
      </c>
      <c r="H50">
        <v>10</v>
      </c>
      <c r="I50">
        <v>10</v>
      </c>
      <c r="J50">
        <v>7</v>
      </c>
      <c r="K50">
        <v>0</v>
      </c>
      <c r="L50">
        <v>6</v>
      </c>
      <c r="M50">
        <v>8</v>
      </c>
      <c r="N50">
        <v>0</v>
      </c>
    </row>
    <row r="51" spans="3:14" x14ac:dyDescent="0.25">
      <c r="C51">
        <v>26</v>
      </c>
      <c r="D51" t="s">
        <v>64</v>
      </c>
      <c r="E51" t="s">
        <v>70</v>
      </c>
      <c r="F51">
        <v>9</v>
      </c>
      <c r="G51">
        <v>12</v>
      </c>
      <c r="H51" s="2">
        <v>12</v>
      </c>
      <c r="I51">
        <v>10</v>
      </c>
      <c r="J51">
        <v>6</v>
      </c>
      <c r="K51">
        <v>9</v>
      </c>
      <c r="L51">
        <v>4</v>
      </c>
      <c r="M51">
        <v>8</v>
      </c>
      <c r="N51">
        <v>0</v>
      </c>
    </row>
    <row r="52" spans="3:14" x14ac:dyDescent="0.25">
      <c r="C52">
        <v>20</v>
      </c>
      <c r="D52" t="s">
        <v>57</v>
      </c>
      <c r="E52" t="s">
        <v>72</v>
      </c>
      <c r="F52">
        <v>9</v>
      </c>
      <c r="G52">
        <v>12</v>
      </c>
      <c r="H52">
        <v>11</v>
      </c>
      <c r="I52">
        <v>9</v>
      </c>
      <c r="J52">
        <v>9</v>
      </c>
      <c r="K52">
        <v>9</v>
      </c>
      <c r="L52">
        <v>8</v>
      </c>
      <c r="M52">
        <v>7</v>
      </c>
      <c r="N52">
        <v>0</v>
      </c>
    </row>
    <row r="53" spans="3:14" x14ac:dyDescent="0.25">
      <c r="C53">
        <v>36</v>
      </c>
      <c r="D53" t="s">
        <v>36</v>
      </c>
      <c r="E53" t="s">
        <v>74</v>
      </c>
      <c r="F53">
        <v>10</v>
      </c>
      <c r="G53">
        <v>9</v>
      </c>
      <c r="H53">
        <v>8</v>
      </c>
      <c r="I53">
        <v>11</v>
      </c>
      <c r="J53">
        <v>9</v>
      </c>
      <c r="K53">
        <v>8</v>
      </c>
      <c r="L53">
        <v>8</v>
      </c>
      <c r="M53">
        <v>7</v>
      </c>
      <c r="N53">
        <v>0</v>
      </c>
    </row>
    <row r="54" spans="3:14" x14ac:dyDescent="0.25">
      <c r="C54">
        <v>26</v>
      </c>
      <c r="D54" t="s">
        <v>48</v>
      </c>
      <c r="E54" t="s">
        <v>75</v>
      </c>
      <c r="F54">
        <v>9</v>
      </c>
      <c r="G54">
        <v>12</v>
      </c>
      <c r="H54">
        <v>10</v>
      </c>
      <c r="I54">
        <v>10</v>
      </c>
      <c r="J54">
        <v>9</v>
      </c>
      <c r="K54">
        <v>8</v>
      </c>
      <c r="L54">
        <v>8</v>
      </c>
      <c r="M54">
        <v>7</v>
      </c>
      <c r="N54">
        <v>0</v>
      </c>
    </row>
    <row r="55" spans="3:14" x14ac:dyDescent="0.25">
      <c r="C55">
        <v>2</v>
      </c>
      <c r="D55" t="s">
        <v>26</v>
      </c>
      <c r="E55" t="s">
        <v>70</v>
      </c>
      <c r="F55" s="2">
        <v>11</v>
      </c>
      <c r="G55">
        <v>13</v>
      </c>
      <c r="H55" s="2">
        <v>12</v>
      </c>
      <c r="I55">
        <v>12</v>
      </c>
      <c r="J55">
        <v>9</v>
      </c>
      <c r="K55">
        <v>10</v>
      </c>
      <c r="L55">
        <v>7</v>
      </c>
      <c r="M55">
        <v>7</v>
      </c>
      <c r="N55">
        <v>0</v>
      </c>
    </row>
    <row r="56" spans="3:14" x14ac:dyDescent="0.25">
      <c r="C56">
        <v>42</v>
      </c>
      <c r="D56" t="s">
        <v>84</v>
      </c>
      <c r="E56" t="s">
        <v>114</v>
      </c>
      <c r="F56">
        <v>8</v>
      </c>
      <c r="G56">
        <v>13</v>
      </c>
      <c r="H56">
        <v>10</v>
      </c>
      <c r="I56">
        <v>0</v>
      </c>
      <c r="J56">
        <v>8</v>
      </c>
      <c r="K56" s="1">
        <v>12</v>
      </c>
      <c r="L56">
        <v>4</v>
      </c>
      <c r="M56">
        <v>7</v>
      </c>
      <c r="N56">
        <v>0</v>
      </c>
    </row>
    <row r="57" spans="3:14" x14ac:dyDescent="0.25">
      <c r="C57">
        <v>57</v>
      </c>
      <c r="D57" t="s">
        <v>129</v>
      </c>
      <c r="E57" t="s">
        <v>72</v>
      </c>
      <c r="F57">
        <v>0</v>
      </c>
      <c r="G57">
        <v>11</v>
      </c>
      <c r="H57">
        <v>0</v>
      </c>
      <c r="I57">
        <v>7</v>
      </c>
      <c r="J57">
        <v>0</v>
      </c>
      <c r="K57">
        <v>0</v>
      </c>
      <c r="L57" s="2">
        <v>9</v>
      </c>
      <c r="M57">
        <v>6</v>
      </c>
      <c r="N57">
        <v>0</v>
      </c>
    </row>
    <row r="58" spans="3:14" x14ac:dyDescent="0.25">
      <c r="C58">
        <v>100</v>
      </c>
      <c r="D58" t="s">
        <v>144</v>
      </c>
      <c r="E58" t="s">
        <v>113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6</v>
      </c>
      <c r="N58">
        <v>0</v>
      </c>
    </row>
    <row r="59" spans="3:14" x14ac:dyDescent="0.25">
      <c r="C59">
        <v>73</v>
      </c>
      <c r="D59" t="s">
        <v>136</v>
      </c>
      <c r="E59" t="s">
        <v>115</v>
      </c>
      <c r="F59">
        <v>0</v>
      </c>
      <c r="G59">
        <v>0</v>
      </c>
      <c r="H59">
        <v>0</v>
      </c>
      <c r="I59">
        <v>0</v>
      </c>
      <c r="J59">
        <v>2</v>
      </c>
      <c r="K59">
        <v>0</v>
      </c>
      <c r="L59" s="2">
        <v>9</v>
      </c>
      <c r="M59">
        <v>5</v>
      </c>
      <c r="N59">
        <v>0</v>
      </c>
    </row>
    <row r="60" spans="3:14" x14ac:dyDescent="0.25">
      <c r="C60">
        <v>62</v>
      </c>
      <c r="D60" t="s">
        <v>83</v>
      </c>
      <c r="E60" t="s">
        <v>75</v>
      </c>
      <c r="F60">
        <v>8</v>
      </c>
      <c r="G60">
        <v>0</v>
      </c>
      <c r="H60">
        <v>0</v>
      </c>
      <c r="I60">
        <v>0</v>
      </c>
      <c r="J60">
        <v>0</v>
      </c>
      <c r="K60">
        <v>10</v>
      </c>
      <c r="L60" s="2">
        <v>9</v>
      </c>
      <c r="M60">
        <v>0</v>
      </c>
      <c r="N60">
        <v>0</v>
      </c>
    </row>
    <row r="61" spans="3:14" x14ac:dyDescent="0.25">
      <c r="C61">
        <v>26</v>
      </c>
      <c r="D61" t="s">
        <v>31</v>
      </c>
      <c r="E61" t="s">
        <v>75</v>
      </c>
      <c r="F61" s="2">
        <v>11</v>
      </c>
      <c r="G61">
        <v>11</v>
      </c>
      <c r="H61">
        <v>11</v>
      </c>
      <c r="I61">
        <v>8</v>
      </c>
      <c r="J61">
        <v>7</v>
      </c>
      <c r="K61">
        <v>9</v>
      </c>
      <c r="L61" s="2">
        <v>9</v>
      </c>
      <c r="M61">
        <v>0</v>
      </c>
      <c r="N61">
        <v>0</v>
      </c>
    </row>
    <row r="62" spans="3:14" x14ac:dyDescent="0.25">
      <c r="C62">
        <v>54</v>
      </c>
      <c r="D62" t="s">
        <v>61</v>
      </c>
      <c r="E62" t="s">
        <v>75</v>
      </c>
      <c r="F62">
        <v>9</v>
      </c>
      <c r="G62">
        <v>10</v>
      </c>
      <c r="H62">
        <v>9</v>
      </c>
      <c r="I62">
        <v>0</v>
      </c>
      <c r="J62">
        <v>0</v>
      </c>
      <c r="K62">
        <v>0</v>
      </c>
      <c r="L62" s="2">
        <v>9</v>
      </c>
      <c r="M62">
        <v>0</v>
      </c>
      <c r="N62">
        <v>0</v>
      </c>
    </row>
    <row r="63" spans="3:14" x14ac:dyDescent="0.25">
      <c r="C63">
        <v>85</v>
      </c>
      <c r="D63" t="s">
        <v>139</v>
      </c>
      <c r="E63" t="s">
        <v>113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 s="2">
        <v>9</v>
      </c>
      <c r="M63">
        <v>0</v>
      </c>
      <c r="N63">
        <v>0</v>
      </c>
    </row>
    <row r="64" spans="3:14" x14ac:dyDescent="0.25">
      <c r="C64">
        <v>51</v>
      </c>
      <c r="D64" t="s">
        <v>117</v>
      </c>
      <c r="E64" t="s">
        <v>114</v>
      </c>
      <c r="F64">
        <v>0</v>
      </c>
      <c r="G64" s="7">
        <v>14</v>
      </c>
      <c r="H64">
        <v>8</v>
      </c>
      <c r="I64">
        <v>10</v>
      </c>
      <c r="J64">
        <v>0</v>
      </c>
      <c r="K64">
        <v>0</v>
      </c>
      <c r="L64">
        <v>8</v>
      </c>
      <c r="M64">
        <v>0</v>
      </c>
      <c r="N64">
        <v>0</v>
      </c>
    </row>
    <row r="65" spans="3:14" x14ac:dyDescent="0.25">
      <c r="C65">
        <v>90</v>
      </c>
      <c r="D65" t="s">
        <v>141</v>
      </c>
      <c r="E65" t="s">
        <v>70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8</v>
      </c>
      <c r="M65">
        <v>0</v>
      </c>
      <c r="N65">
        <v>0</v>
      </c>
    </row>
    <row r="66" spans="3:14" x14ac:dyDescent="0.25">
      <c r="C66">
        <v>36</v>
      </c>
      <c r="D66" t="s">
        <v>44</v>
      </c>
      <c r="E66" t="s">
        <v>75</v>
      </c>
      <c r="F66">
        <v>10</v>
      </c>
      <c r="G66">
        <v>9</v>
      </c>
      <c r="H66">
        <v>8</v>
      </c>
      <c r="I66">
        <v>10</v>
      </c>
      <c r="J66">
        <v>8</v>
      </c>
      <c r="K66" s="2">
        <v>11</v>
      </c>
      <c r="L66">
        <v>7</v>
      </c>
      <c r="M66">
        <v>0</v>
      </c>
      <c r="N66">
        <v>0</v>
      </c>
    </row>
    <row r="67" spans="3:14" x14ac:dyDescent="0.25">
      <c r="C67">
        <v>49</v>
      </c>
      <c r="D67" t="s">
        <v>94</v>
      </c>
      <c r="E67" t="s">
        <v>75</v>
      </c>
      <c r="F67">
        <v>7</v>
      </c>
      <c r="G67">
        <v>0</v>
      </c>
      <c r="H67">
        <v>11</v>
      </c>
      <c r="I67">
        <v>1</v>
      </c>
      <c r="J67" s="7">
        <v>10</v>
      </c>
      <c r="K67">
        <v>9</v>
      </c>
      <c r="L67">
        <v>7</v>
      </c>
      <c r="M67">
        <v>0</v>
      </c>
      <c r="N67">
        <v>0</v>
      </c>
    </row>
    <row r="68" spans="3:14" x14ac:dyDescent="0.25">
      <c r="C68">
        <v>50</v>
      </c>
      <c r="D68" t="s">
        <v>40</v>
      </c>
      <c r="E68" t="s">
        <v>72</v>
      </c>
      <c r="F68">
        <v>10</v>
      </c>
      <c r="G68">
        <v>11</v>
      </c>
      <c r="H68">
        <v>0</v>
      </c>
      <c r="I68">
        <v>1</v>
      </c>
      <c r="J68">
        <v>7</v>
      </c>
      <c r="K68">
        <v>8</v>
      </c>
      <c r="L68">
        <v>7</v>
      </c>
      <c r="M68">
        <v>0</v>
      </c>
      <c r="N68">
        <v>0</v>
      </c>
    </row>
    <row r="69" spans="3:14" x14ac:dyDescent="0.25">
      <c r="C69">
        <v>46</v>
      </c>
      <c r="D69" t="s">
        <v>63</v>
      </c>
      <c r="E69" t="s">
        <v>71</v>
      </c>
      <c r="F69">
        <v>9</v>
      </c>
      <c r="G69">
        <v>12</v>
      </c>
      <c r="H69">
        <v>9</v>
      </c>
      <c r="I69" s="1">
        <v>13</v>
      </c>
      <c r="J69">
        <v>0</v>
      </c>
      <c r="K69">
        <v>7</v>
      </c>
      <c r="L69">
        <v>7</v>
      </c>
      <c r="M69">
        <v>0</v>
      </c>
      <c r="N69">
        <v>0</v>
      </c>
    </row>
    <row r="70" spans="3:14" x14ac:dyDescent="0.25">
      <c r="C70">
        <v>94</v>
      </c>
      <c r="D70" t="s">
        <v>143</v>
      </c>
      <c r="E70" t="s">
        <v>113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7</v>
      </c>
      <c r="M70">
        <v>0</v>
      </c>
      <c r="N70">
        <v>0</v>
      </c>
    </row>
    <row r="71" spans="3:14" x14ac:dyDescent="0.25">
      <c r="C71">
        <v>94</v>
      </c>
      <c r="D71" t="s">
        <v>142</v>
      </c>
      <c r="E71" t="s">
        <v>113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7</v>
      </c>
      <c r="M71">
        <v>0</v>
      </c>
      <c r="N71">
        <v>0</v>
      </c>
    </row>
    <row r="72" spans="3:14" x14ac:dyDescent="0.25">
      <c r="C72">
        <v>64</v>
      </c>
      <c r="D72" t="s">
        <v>55</v>
      </c>
      <c r="E72" t="s">
        <v>74</v>
      </c>
      <c r="F72">
        <v>9</v>
      </c>
      <c r="G72">
        <v>0</v>
      </c>
      <c r="H72">
        <v>0</v>
      </c>
      <c r="I72">
        <v>0</v>
      </c>
      <c r="J72">
        <v>0</v>
      </c>
      <c r="K72">
        <v>10</v>
      </c>
      <c r="L72">
        <v>5</v>
      </c>
      <c r="M72">
        <v>0</v>
      </c>
      <c r="N72">
        <v>0</v>
      </c>
    </row>
    <row r="73" spans="3:14" x14ac:dyDescent="0.25">
      <c r="C73">
        <v>45</v>
      </c>
      <c r="D73" t="s">
        <v>38</v>
      </c>
      <c r="E73" t="s">
        <v>74</v>
      </c>
      <c r="F73">
        <v>10</v>
      </c>
      <c r="G73">
        <v>9</v>
      </c>
      <c r="H73">
        <v>10</v>
      </c>
      <c r="I73">
        <v>6</v>
      </c>
      <c r="J73">
        <v>9</v>
      </c>
      <c r="K73" s="2">
        <v>11</v>
      </c>
      <c r="L73">
        <v>4</v>
      </c>
      <c r="M73">
        <v>0</v>
      </c>
      <c r="N73">
        <v>0</v>
      </c>
    </row>
    <row r="74" spans="3:14" x14ac:dyDescent="0.25">
      <c r="C74">
        <v>79</v>
      </c>
      <c r="D74" t="s">
        <v>119</v>
      </c>
      <c r="E74" t="s">
        <v>113</v>
      </c>
      <c r="F74">
        <v>0</v>
      </c>
      <c r="G74">
        <v>0</v>
      </c>
      <c r="H74">
        <v>0</v>
      </c>
      <c r="I74">
        <v>0</v>
      </c>
      <c r="J74">
        <v>0</v>
      </c>
      <c r="K74">
        <v>10</v>
      </c>
      <c r="L74">
        <v>0</v>
      </c>
      <c r="M74">
        <v>0</v>
      </c>
      <c r="N74">
        <v>0</v>
      </c>
    </row>
    <row r="75" spans="3:14" x14ac:dyDescent="0.25">
      <c r="C75">
        <v>47</v>
      </c>
      <c r="D75" t="s">
        <v>50</v>
      </c>
      <c r="E75" t="s">
        <v>70</v>
      </c>
      <c r="F75">
        <v>9</v>
      </c>
      <c r="G75">
        <v>10</v>
      </c>
      <c r="H75">
        <v>6</v>
      </c>
      <c r="I75">
        <v>11</v>
      </c>
      <c r="J75" s="1">
        <v>11</v>
      </c>
      <c r="K75">
        <v>8</v>
      </c>
      <c r="L75">
        <v>0</v>
      </c>
      <c r="M75">
        <v>0</v>
      </c>
      <c r="N75">
        <v>0</v>
      </c>
    </row>
    <row r="76" spans="3:14" x14ac:dyDescent="0.25">
      <c r="C76">
        <v>51</v>
      </c>
      <c r="D76" t="s">
        <v>93</v>
      </c>
      <c r="E76" t="s">
        <v>72</v>
      </c>
      <c r="F76">
        <v>7</v>
      </c>
      <c r="G76" s="1">
        <v>15</v>
      </c>
      <c r="H76">
        <v>9</v>
      </c>
      <c r="I76">
        <v>0</v>
      </c>
      <c r="J76">
        <v>9</v>
      </c>
      <c r="K76">
        <v>0</v>
      </c>
      <c r="L76">
        <v>0</v>
      </c>
      <c r="M76">
        <v>0</v>
      </c>
      <c r="N76">
        <v>0</v>
      </c>
    </row>
    <row r="77" spans="3:14" x14ac:dyDescent="0.25">
      <c r="C77">
        <v>55</v>
      </c>
      <c r="D77" t="s">
        <v>51</v>
      </c>
      <c r="E77" t="s">
        <v>74</v>
      </c>
      <c r="F77">
        <v>9</v>
      </c>
      <c r="G77">
        <v>13</v>
      </c>
      <c r="H77">
        <v>0</v>
      </c>
      <c r="I77">
        <v>6</v>
      </c>
      <c r="J77">
        <v>8</v>
      </c>
      <c r="K77">
        <v>0</v>
      </c>
      <c r="L77">
        <v>0</v>
      </c>
      <c r="M77">
        <v>0</v>
      </c>
      <c r="N77">
        <v>0</v>
      </c>
    </row>
    <row r="78" spans="3:14" x14ac:dyDescent="0.25">
      <c r="C78">
        <v>76</v>
      </c>
      <c r="D78" t="s">
        <v>30</v>
      </c>
      <c r="E78" t="s">
        <v>75</v>
      </c>
      <c r="F78" s="2">
        <v>11</v>
      </c>
      <c r="G78">
        <v>0</v>
      </c>
      <c r="H78">
        <v>0</v>
      </c>
      <c r="I78">
        <v>0</v>
      </c>
      <c r="J78">
        <v>1</v>
      </c>
      <c r="K78">
        <v>0</v>
      </c>
      <c r="L78">
        <v>0</v>
      </c>
      <c r="M78">
        <v>0</v>
      </c>
      <c r="N78">
        <v>0</v>
      </c>
    </row>
    <row r="79" spans="3:14" x14ac:dyDescent="0.25">
      <c r="C79">
        <v>77</v>
      </c>
      <c r="D79" t="s">
        <v>104</v>
      </c>
      <c r="E79" t="s">
        <v>113</v>
      </c>
      <c r="F79">
        <v>1</v>
      </c>
      <c r="G79">
        <v>0</v>
      </c>
      <c r="H79">
        <v>0</v>
      </c>
      <c r="I79">
        <v>10</v>
      </c>
      <c r="J79">
        <v>0</v>
      </c>
      <c r="K79">
        <v>0</v>
      </c>
      <c r="L79">
        <v>0</v>
      </c>
      <c r="M79">
        <v>0</v>
      </c>
      <c r="N79">
        <v>0</v>
      </c>
    </row>
    <row r="80" spans="3:14" x14ac:dyDescent="0.25">
      <c r="C80">
        <v>53</v>
      </c>
      <c r="D80" t="s">
        <v>52</v>
      </c>
      <c r="E80" t="s">
        <v>113</v>
      </c>
      <c r="F80">
        <v>9</v>
      </c>
      <c r="G80">
        <v>10</v>
      </c>
      <c r="H80">
        <v>10</v>
      </c>
      <c r="I80">
        <v>9</v>
      </c>
      <c r="J80">
        <v>0</v>
      </c>
      <c r="K80">
        <v>0</v>
      </c>
      <c r="L80">
        <v>0</v>
      </c>
      <c r="M80">
        <v>0</v>
      </c>
      <c r="N80">
        <v>0</v>
      </c>
    </row>
    <row r="81" spans="3:14" x14ac:dyDescent="0.25">
      <c r="C81">
        <v>57</v>
      </c>
      <c r="D81" t="s">
        <v>81</v>
      </c>
      <c r="E81" t="s">
        <v>72</v>
      </c>
      <c r="F81">
        <v>8</v>
      </c>
      <c r="G81">
        <v>13</v>
      </c>
      <c r="H81" s="2">
        <v>12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</row>
    <row r="82" spans="3:14" x14ac:dyDescent="0.25">
      <c r="C82">
        <v>66</v>
      </c>
      <c r="D82" t="s">
        <v>89</v>
      </c>
      <c r="E82" t="s">
        <v>75</v>
      </c>
      <c r="F82">
        <v>8</v>
      </c>
      <c r="G82">
        <v>13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</row>
    <row r="83" spans="3:14" x14ac:dyDescent="0.25">
      <c r="C83">
        <v>59</v>
      </c>
      <c r="D83" t="s">
        <v>126</v>
      </c>
      <c r="E83" t="s">
        <v>115</v>
      </c>
      <c r="F83">
        <v>9</v>
      </c>
      <c r="G83">
        <v>12</v>
      </c>
      <c r="H83">
        <v>7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</row>
    <row r="84" spans="3:14" x14ac:dyDescent="0.25">
      <c r="C84">
        <v>68</v>
      </c>
      <c r="D84" t="s">
        <v>86</v>
      </c>
      <c r="E84" t="s">
        <v>74</v>
      </c>
      <c r="F84">
        <v>8</v>
      </c>
      <c r="G84">
        <v>12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</row>
    <row r="85" spans="3:14" x14ac:dyDescent="0.25">
      <c r="C85">
        <v>65</v>
      </c>
      <c r="D85" t="s">
        <v>21</v>
      </c>
      <c r="E85" t="s">
        <v>71</v>
      </c>
      <c r="F85" s="1">
        <v>12</v>
      </c>
      <c r="G85">
        <v>10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</row>
    <row r="86" spans="3:14" x14ac:dyDescent="0.25">
      <c r="C86">
        <v>68</v>
      </c>
      <c r="D86" t="s">
        <v>118</v>
      </c>
      <c r="E86" t="s">
        <v>71</v>
      </c>
      <c r="F86">
        <v>0</v>
      </c>
      <c r="G86">
        <v>10</v>
      </c>
      <c r="H86">
        <v>10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</row>
    <row r="87" spans="3:14" x14ac:dyDescent="0.25">
      <c r="C87">
        <v>79</v>
      </c>
      <c r="D87" t="s">
        <v>107</v>
      </c>
      <c r="E87" t="s">
        <v>115</v>
      </c>
      <c r="F87">
        <v>0</v>
      </c>
      <c r="G87">
        <v>10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</row>
    <row r="88" spans="3:14" x14ac:dyDescent="0.25">
      <c r="C88">
        <v>68</v>
      </c>
      <c r="D88" t="s">
        <v>25</v>
      </c>
      <c r="E88" t="s">
        <v>74</v>
      </c>
      <c r="F88" s="2">
        <v>11</v>
      </c>
      <c r="G88">
        <v>9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</row>
    <row r="89" spans="3:14" x14ac:dyDescent="0.25">
      <c r="C89">
        <v>77</v>
      </c>
      <c r="D89" t="s">
        <v>27</v>
      </c>
      <c r="E89" t="s">
        <v>72</v>
      </c>
      <c r="F89" s="2">
        <v>11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3:14" x14ac:dyDescent="0.25">
      <c r="C90">
        <v>79</v>
      </c>
      <c r="D90" t="s">
        <v>43</v>
      </c>
      <c r="E90" t="s">
        <v>72</v>
      </c>
      <c r="F90">
        <v>10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</row>
    <row r="91" spans="3:14" x14ac:dyDescent="0.25">
      <c r="C91">
        <v>79</v>
      </c>
      <c r="D91" t="s">
        <v>39</v>
      </c>
      <c r="E91" t="s">
        <v>75</v>
      </c>
      <c r="F91">
        <v>10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</row>
    <row r="92" spans="3:14" x14ac:dyDescent="0.25">
      <c r="C92">
        <v>79</v>
      </c>
      <c r="D92" t="s">
        <v>33</v>
      </c>
      <c r="E92" t="s">
        <v>113</v>
      </c>
      <c r="F92">
        <v>10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</row>
    <row r="93" spans="3:14" x14ac:dyDescent="0.25">
      <c r="C93">
        <v>85</v>
      </c>
      <c r="D93" t="s">
        <v>45</v>
      </c>
      <c r="E93" t="s">
        <v>72</v>
      </c>
      <c r="F93">
        <v>9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</row>
    <row r="94" spans="3:14" x14ac:dyDescent="0.25">
      <c r="C94">
        <v>85</v>
      </c>
      <c r="D94" t="s">
        <v>60</v>
      </c>
      <c r="E94" t="s">
        <v>74</v>
      </c>
      <c r="F94">
        <v>9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3:14" x14ac:dyDescent="0.25">
      <c r="C95">
        <v>85</v>
      </c>
      <c r="D95" t="s">
        <v>49</v>
      </c>
      <c r="E95" t="s">
        <v>113</v>
      </c>
      <c r="F95">
        <v>9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</row>
    <row r="96" spans="3:14" x14ac:dyDescent="0.25">
      <c r="C96">
        <v>90</v>
      </c>
      <c r="D96" t="s">
        <v>90</v>
      </c>
      <c r="E96" t="s">
        <v>75</v>
      </c>
      <c r="F96">
        <v>8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3:14" x14ac:dyDescent="0.25">
      <c r="C97">
        <v>90</v>
      </c>
      <c r="D97" t="s">
        <v>91</v>
      </c>
      <c r="E97" t="s">
        <v>75</v>
      </c>
      <c r="F97">
        <v>8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3:14" x14ac:dyDescent="0.25">
      <c r="C98">
        <v>90</v>
      </c>
      <c r="D98" t="s">
        <v>77</v>
      </c>
      <c r="E98" t="s">
        <v>74</v>
      </c>
      <c r="F98">
        <v>8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</row>
    <row r="99" spans="3:14" x14ac:dyDescent="0.25">
      <c r="C99">
        <v>94</v>
      </c>
      <c r="D99" t="s">
        <v>98</v>
      </c>
      <c r="E99" t="s">
        <v>72</v>
      </c>
      <c r="F99">
        <v>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</row>
    <row r="100" spans="3:14" x14ac:dyDescent="0.25">
      <c r="C100">
        <v>94</v>
      </c>
      <c r="D100" t="s">
        <v>97</v>
      </c>
      <c r="E100" t="s">
        <v>74</v>
      </c>
      <c r="F100">
        <v>7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3:14" x14ac:dyDescent="0.25">
      <c r="C101">
        <v>94</v>
      </c>
      <c r="D101" t="s">
        <v>99</v>
      </c>
      <c r="E101" t="s">
        <v>114</v>
      </c>
      <c r="F101">
        <v>7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</row>
    <row r="102" spans="3:14" x14ac:dyDescent="0.25">
      <c r="C102">
        <v>94</v>
      </c>
      <c r="D102" t="s">
        <v>96</v>
      </c>
      <c r="E102" t="s">
        <v>71</v>
      </c>
      <c r="F102">
        <v>7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</row>
    <row r="103" spans="3:14" x14ac:dyDescent="0.25">
      <c r="C103">
        <v>100</v>
      </c>
      <c r="D103" t="s">
        <v>100</v>
      </c>
      <c r="E103" t="s">
        <v>74</v>
      </c>
      <c r="F103">
        <v>6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</row>
    <row r="104" spans="3:14" x14ac:dyDescent="0.25">
      <c r="C104">
        <v>79</v>
      </c>
      <c r="D104" t="s">
        <v>103</v>
      </c>
      <c r="E104" t="s">
        <v>71</v>
      </c>
      <c r="F104">
        <v>1</v>
      </c>
      <c r="G104">
        <v>0</v>
      </c>
      <c r="H104">
        <v>9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</row>
    <row r="105" spans="3:14" x14ac:dyDescent="0.25">
      <c r="C105">
        <v>102</v>
      </c>
      <c r="D105" t="s">
        <v>108</v>
      </c>
      <c r="E105" t="s">
        <v>113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</row>
    <row r="106" spans="3:14" x14ac:dyDescent="0.25">
      <c r="C106">
        <v>102</v>
      </c>
      <c r="D106" t="s">
        <v>106</v>
      </c>
      <c r="E106" t="s">
        <v>74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</row>
    <row r="107" spans="3:14" x14ac:dyDescent="0.25">
      <c r="C107">
        <v>102</v>
      </c>
      <c r="D107" t="s">
        <v>105</v>
      </c>
      <c r="E107" t="s">
        <v>74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3:14" x14ac:dyDescent="0.25">
      <c r="C108">
        <v>102</v>
      </c>
      <c r="D108" t="s">
        <v>146</v>
      </c>
      <c r="E108" t="s">
        <v>113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</row>
    <row r="109" spans="3:14" x14ac:dyDescent="0.25">
      <c r="C109">
        <v>102</v>
      </c>
      <c r="D109" t="s">
        <v>111</v>
      </c>
      <c r="E109" t="s">
        <v>113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</row>
    <row r="110" spans="3:14" x14ac:dyDescent="0.25">
      <c r="C110">
        <v>102</v>
      </c>
      <c r="D110" t="s">
        <v>109</v>
      </c>
      <c r="E110" t="s">
        <v>75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</row>
    <row r="111" spans="3:14" x14ac:dyDescent="0.25">
      <c r="C111">
        <v>102</v>
      </c>
      <c r="D111" t="s">
        <v>120</v>
      </c>
      <c r="E111" t="s">
        <v>113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</row>
    <row r="112" spans="3:14" x14ac:dyDescent="0.25">
      <c r="C112">
        <v>102</v>
      </c>
      <c r="D112" t="s">
        <v>112</v>
      </c>
      <c r="E112" t="s">
        <v>113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</row>
    <row r="113" spans="3:14" x14ac:dyDescent="0.25">
      <c r="C113">
        <v>102</v>
      </c>
      <c r="D113" t="s">
        <v>145</v>
      </c>
      <c r="E113" t="s">
        <v>113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</row>
  </sheetData>
  <sortState ref="C4:N113">
    <sortCondition descending="1" ref="M4:M1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opLeftCell="C1" workbookViewId="0">
      <selection activeCell="C2" sqref="C2:S117"/>
    </sheetView>
  </sheetViews>
  <sheetFormatPr defaultRowHeight="15" x14ac:dyDescent="0.25"/>
  <cols>
    <col min="2" max="2" width="62.28515625" customWidth="1"/>
    <col min="3" max="11" width="11.85546875" customWidth="1"/>
  </cols>
  <sheetData>
    <row r="1" spans="1:21" x14ac:dyDescent="0.25">
      <c r="C1" t="s">
        <v>224</v>
      </c>
      <c r="D1" t="s">
        <v>225</v>
      </c>
      <c r="E1" t="s">
        <v>226</v>
      </c>
      <c r="F1" t="s">
        <v>227</v>
      </c>
      <c r="G1" t="s">
        <v>228</v>
      </c>
      <c r="H1" t="s">
        <v>229</v>
      </c>
      <c r="I1" t="s">
        <v>221</v>
      </c>
      <c r="J1" t="s">
        <v>222</v>
      </c>
      <c r="K1" t="s">
        <v>223</v>
      </c>
      <c r="L1" t="s">
        <v>213</v>
      </c>
      <c r="M1" t="s">
        <v>214</v>
      </c>
      <c r="N1" t="s">
        <v>215</v>
      </c>
      <c r="O1" t="s">
        <v>216</v>
      </c>
      <c r="P1" t="s">
        <v>217</v>
      </c>
      <c r="Q1" t="s">
        <v>218</v>
      </c>
      <c r="R1" t="s">
        <v>219</v>
      </c>
      <c r="S1" t="s">
        <v>220</v>
      </c>
    </row>
    <row r="2" spans="1:21" x14ac:dyDescent="0.25">
      <c r="A2">
        <v>3</v>
      </c>
      <c r="B2" t="s">
        <v>165</v>
      </c>
      <c r="C2">
        <v>7</v>
      </c>
      <c r="D2" s="7">
        <v>14</v>
      </c>
      <c r="E2">
        <v>10</v>
      </c>
      <c r="F2">
        <v>12</v>
      </c>
      <c r="G2">
        <v>9</v>
      </c>
      <c r="H2">
        <v>9</v>
      </c>
      <c r="I2" s="2">
        <v>9</v>
      </c>
      <c r="J2" s="1">
        <v>11</v>
      </c>
      <c r="K2">
        <v>8</v>
      </c>
      <c r="L2" s="7">
        <v>10</v>
      </c>
      <c r="M2">
        <v>9</v>
      </c>
      <c r="N2">
        <v>13</v>
      </c>
      <c r="O2">
        <v>10</v>
      </c>
      <c r="P2">
        <v>11</v>
      </c>
      <c r="Q2">
        <v>7</v>
      </c>
      <c r="R2">
        <v>11</v>
      </c>
      <c r="S2" s="7">
        <v>13</v>
      </c>
      <c r="T2">
        <v>166</v>
      </c>
      <c r="U2">
        <v>98</v>
      </c>
    </row>
    <row r="3" spans="1:21" x14ac:dyDescent="0.25">
      <c r="A3">
        <v>38</v>
      </c>
      <c r="B3" t="s">
        <v>200</v>
      </c>
      <c r="C3">
        <v>0</v>
      </c>
      <c r="D3">
        <v>0</v>
      </c>
      <c r="E3">
        <v>0</v>
      </c>
      <c r="F3">
        <v>0</v>
      </c>
      <c r="G3">
        <v>0</v>
      </c>
      <c r="H3">
        <v>9</v>
      </c>
      <c r="I3">
        <v>8</v>
      </c>
      <c r="J3" s="1">
        <v>11</v>
      </c>
      <c r="K3">
        <v>9</v>
      </c>
      <c r="L3">
        <v>6</v>
      </c>
      <c r="M3">
        <v>8</v>
      </c>
      <c r="N3">
        <v>10</v>
      </c>
      <c r="O3">
        <v>10</v>
      </c>
      <c r="P3">
        <v>12</v>
      </c>
      <c r="Q3">
        <v>9</v>
      </c>
      <c r="R3">
        <v>11</v>
      </c>
      <c r="S3">
        <v>12</v>
      </c>
      <c r="T3">
        <v>115</v>
      </c>
      <c r="U3">
        <v>60.2</v>
      </c>
    </row>
    <row r="4" spans="1:21" x14ac:dyDescent="0.25">
      <c r="A4">
        <v>11</v>
      </c>
      <c r="B4" t="s">
        <v>173</v>
      </c>
      <c r="C4">
        <v>8</v>
      </c>
      <c r="D4">
        <v>11</v>
      </c>
      <c r="E4">
        <v>9</v>
      </c>
      <c r="F4">
        <v>10</v>
      </c>
      <c r="G4">
        <v>9</v>
      </c>
      <c r="H4">
        <v>9</v>
      </c>
      <c r="I4" s="2">
        <v>9</v>
      </c>
      <c r="J4" s="2">
        <v>10</v>
      </c>
      <c r="K4">
        <v>8</v>
      </c>
      <c r="L4">
        <v>7</v>
      </c>
      <c r="M4">
        <v>9</v>
      </c>
      <c r="N4" s="7">
        <v>14</v>
      </c>
      <c r="O4">
        <v>10</v>
      </c>
      <c r="P4" s="2">
        <v>13</v>
      </c>
      <c r="Q4">
        <v>9</v>
      </c>
      <c r="R4">
        <v>11</v>
      </c>
      <c r="S4">
        <v>11</v>
      </c>
      <c r="T4">
        <v>160</v>
      </c>
      <c r="U4">
        <v>91.4</v>
      </c>
    </row>
    <row r="5" spans="1:21" x14ac:dyDescent="0.25">
      <c r="A5">
        <v>22</v>
      </c>
      <c r="B5" t="s">
        <v>184</v>
      </c>
      <c r="C5">
        <v>8</v>
      </c>
      <c r="D5">
        <v>10</v>
      </c>
      <c r="E5">
        <v>11</v>
      </c>
      <c r="F5">
        <v>10</v>
      </c>
      <c r="G5">
        <v>9</v>
      </c>
      <c r="H5" s="2">
        <v>11</v>
      </c>
      <c r="I5">
        <v>7</v>
      </c>
      <c r="J5" s="2">
        <v>10</v>
      </c>
      <c r="K5">
        <v>9</v>
      </c>
      <c r="L5">
        <v>7</v>
      </c>
      <c r="M5">
        <v>9</v>
      </c>
      <c r="N5">
        <v>11</v>
      </c>
      <c r="O5">
        <v>8</v>
      </c>
      <c r="P5">
        <v>12</v>
      </c>
      <c r="Q5">
        <v>7</v>
      </c>
      <c r="R5">
        <v>11</v>
      </c>
      <c r="S5">
        <v>11</v>
      </c>
      <c r="T5">
        <v>154</v>
      </c>
      <c r="U5">
        <v>83.3</v>
      </c>
    </row>
    <row r="6" spans="1:21" x14ac:dyDescent="0.25">
      <c r="A6">
        <v>59</v>
      </c>
      <c r="B6" t="s">
        <v>238</v>
      </c>
      <c r="C6">
        <v>0</v>
      </c>
      <c r="D6">
        <v>0</v>
      </c>
      <c r="E6">
        <v>0</v>
      </c>
      <c r="F6">
        <v>0</v>
      </c>
      <c r="G6">
        <v>9</v>
      </c>
      <c r="H6">
        <v>9</v>
      </c>
      <c r="I6">
        <v>8</v>
      </c>
      <c r="J6" s="2">
        <v>10</v>
      </c>
      <c r="K6" s="2">
        <v>10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46</v>
      </c>
      <c r="U6">
        <v>42</v>
      </c>
    </row>
    <row r="7" spans="1:21" x14ac:dyDescent="0.25">
      <c r="A7">
        <v>1</v>
      </c>
      <c r="B7" t="s">
        <v>164</v>
      </c>
      <c r="C7">
        <v>10</v>
      </c>
      <c r="D7">
        <v>12</v>
      </c>
      <c r="E7">
        <v>10</v>
      </c>
      <c r="F7">
        <v>10</v>
      </c>
      <c r="G7">
        <v>8</v>
      </c>
      <c r="H7">
        <v>10</v>
      </c>
      <c r="I7">
        <v>6</v>
      </c>
      <c r="J7" s="2">
        <v>10</v>
      </c>
      <c r="K7">
        <v>8</v>
      </c>
      <c r="L7" s="7">
        <v>10</v>
      </c>
      <c r="M7" s="1">
        <v>11</v>
      </c>
      <c r="N7">
        <v>11</v>
      </c>
      <c r="O7">
        <v>11</v>
      </c>
      <c r="P7" s="2">
        <v>13</v>
      </c>
      <c r="Q7">
        <v>7</v>
      </c>
      <c r="R7" s="7">
        <v>13</v>
      </c>
      <c r="S7" s="7">
        <v>13</v>
      </c>
      <c r="T7">
        <v>167</v>
      </c>
      <c r="U7">
        <v>98</v>
      </c>
    </row>
    <row r="8" spans="1:21" x14ac:dyDescent="0.25">
      <c r="A8">
        <v>3</v>
      </c>
      <c r="B8" t="s">
        <v>167</v>
      </c>
      <c r="C8">
        <v>9</v>
      </c>
      <c r="D8">
        <v>11</v>
      </c>
      <c r="E8">
        <v>11</v>
      </c>
      <c r="F8">
        <v>11</v>
      </c>
      <c r="G8">
        <v>8</v>
      </c>
      <c r="H8">
        <v>10</v>
      </c>
      <c r="I8">
        <v>8</v>
      </c>
      <c r="J8" s="2">
        <v>10</v>
      </c>
      <c r="K8">
        <v>9</v>
      </c>
      <c r="L8" s="1">
        <v>11</v>
      </c>
      <c r="M8">
        <v>10</v>
      </c>
      <c r="N8">
        <v>11</v>
      </c>
      <c r="O8">
        <v>10</v>
      </c>
      <c r="P8" s="2">
        <v>13</v>
      </c>
      <c r="Q8">
        <v>10</v>
      </c>
      <c r="R8">
        <v>10</v>
      </c>
      <c r="S8">
        <v>12</v>
      </c>
      <c r="T8">
        <v>166</v>
      </c>
      <c r="U8">
        <v>98.6</v>
      </c>
    </row>
    <row r="9" spans="1:21" x14ac:dyDescent="0.25">
      <c r="A9">
        <v>41</v>
      </c>
      <c r="B9" t="s">
        <v>203</v>
      </c>
      <c r="C9">
        <v>8</v>
      </c>
      <c r="D9">
        <v>9</v>
      </c>
      <c r="E9">
        <v>11</v>
      </c>
      <c r="F9">
        <v>10</v>
      </c>
      <c r="G9">
        <v>7</v>
      </c>
      <c r="H9">
        <v>3</v>
      </c>
      <c r="I9">
        <v>8</v>
      </c>
      <c r="J9" s="2">
        <v>10</v>
      </c>
      <c r="K9">
        <v>8</v>
      </c>
      <c r="L9">
        <v>8</v>
      </c>
      <c r="M9">
        <v>10</v>
      </c>
      <c r="N9">
        <v>11</v>
      </c>
      <c r="O9">
        <v>0</v>
      </c>
      <c r="P9">
        <v>0</v>
      </c>
      <c r="Q9">
        <v>0</v>
      </c>
      <c r="R9">
        <v>0</v>
      </c>
      <c r="S9">
        <v>0</v>
      </c>
      <c r="T9">
        <v>103</v>
      </c>
      <c r="U9">
        <v>57.3</v>
      </c>
    </row>
    <row r="10" spans="1:21" x14ac:dyDescent="0.25">
      <c r="A10">
        <v>29</v>
      </c>
      <c r="B10" t="s">
        <v>191</v>
      </c>
      <c r="C10" s="2">
        <v>11</v>
      </c>
      <c r="D10">
        <v>11</v>
      </c>
      <c r="E10">
        <v>9</v>
      </c>
      <c r="F10">
        <v>10</v>
      </c>
      <c r="G10">
        <v>6</v>
      </c>
      <c r="H10">
        <v>9</v>
      </c>
      <c r="I10">
        <v>0</v>
      </c>
      <c r="J10" s="2">
        <v>10</v>
      </c>
      <c r="K10" s="2">
        <v>10</v>
      </c>
      <c r="L10">
        <v>7</v>
      </c>
      <c r="M10" s="1">
        <v>11</v>
      </c>
      <c r="N10">
        <v>9</v>
      </c>
      <c r="O10">
        <v>0</v>
      </c>
      <c r="P10">
        <v>12</v>
      </c>
      <c r="Q10">
        <v>7</v>
      </c>
      <c r="R10">
        <v>11</v>
      </c>
      <c r="S10">
        <v>11</v>
      </c>
      <c r="T10">
        <v>144</v>
      </c>
      <c r="U10">
        <v>70</v>
      </c>
    </row>
    <row r="11" spans="1:21" x14ac:dyDescent="0.25">
      <c r="A11">
        <v>27</v>
      </c>
      <c r="B11" t="s">
        <v>189</v>
      </c>
      <c r="C11" s="2">
        <v>11</v>
      </c>
      <c r="D11">
        <v>12</v>
      </c>
      <c r="E11">
        <v>11</v>
      </c>
      <c r="F11">
        <v>9</v>
      </c>
      <c r="G11">
        <v>6</v>
      </c>
      <c r="H11">
        <v>9</v>
      </c>
      <c r="I11">
        <v>8</v>
      </c>
      <c r="J11" s="2">
        <v>10</v>
      </c>
      <c r="K11">
        <v>8</v>
      </c>
      <c r="L11">
        <v>9</v>
      </c>
      <c r="M11">
        <v>9</v>
      </c>
      <c r="N11">
        <v>9</v>
      </c>
      <c r="O11">
        <v>11</v>
      </c>
      <c r="P11" s="2">
        <v>13</v>
      </c>
      <c r="Q11">
        <v>5</v>
      </c>
      <c r="R11">
        <v>0</v>
      </c>
      <c r="S11">
        <v>9</v>
      </c>
      <c r="T11">
        <v>149</v>
      </c>
      <c r="U11">
        <v>72.7</v>
      </c>
    </row>
    <row r="12" spans="1:21" x14ac:dyDescent="0.25">
      <c r="A12">
        <v>10</v>
      </c>
      <c r="B12" t="s">
        <v>172</v>
      </c>
      <c r="C12">
        <v>9</v>
      </c>
      <c r="D12">
        <v>11</v>
      </c>
      <c r="E12">
        <v>10</v>
      </c>
      <c r="F12" s="1">
        <v>13</v>
      </c>
      <c r="G12">
        <v>5</v>
      </c>
      <c r="H12">
        <v>9</v>
      </c>
      <c r="I12">
        <v>8</v>
      </c>
      <c r="J12" s="2">
        <v>10</v>
      </c>
      <c r="K12">
        <v>9</v>
      </c>
      <c r="L12">
        <v>9</v>
      </c>
      <c r="M12" s="1">
        <v>11</v>
      </c>
      <c r="N12">
        <v>12</v>
      </c>
      <c r="O12">
        <v>9</v>
      </c>
      <c r="P12">
        <v>11</v>
      </c>
      <c r="Q12">
        <v>8</v>
      </c>
      <c r="R12">
        <v>12</v>
      </c>
      <c r="S12">
        <v>11</v>
      </c>
      <c r="T12">
        <v>162</v>
      </c>
      <c r="U12">
        <v>91.4</v>
      </c>
    </row>
    <row r="13" spans="1:21" x14ac:dyDescent="0.25">
      <c r="A13">
        <v>39</v>
      </c>
      <c r="B13" t="s">
        <v>201</v>
      </c>
      <c r="C13">
        <v>8</v>
      </c>
      <c r="D13">
        <v>12</v>
      </c>
      <c r="E13">
        <v>11</v>
      </c>
      <c r="F13" s="1">
        <v>13</v>
      </c>
      <c r="G13">
        <v>5</v>
      </c>
      <c r="H13">
        <v>8</v>
      </c>
      <c r="I13">
        <v>0</v>
      </c>
      <c r="J13" s="2">
        <v>10</v>
      </c>
      <c r="K13">
        <v>9</v>
      </c>
      <c r="L13">
        <v>7</v>
      </c>
      <c r="M13">
        <v>10</v>
      </c>
      <c r="N13">
        <v>8</v>
      </c>
      <c r="O13">
        <v>11</v>
      </c>
      <c r="P13">
        <v>0</v>
      </c>
      <c r="Q13">
        <v>0</v>
      </c>
      <c r="R13">
        <v>0</v>
      </c>
      <c r="S13">
        <v>0</v>
      </c>
      <c r="T13">
        <v>112</v>
      </c>
      <c r="U13">
        <v>59.4</v>
      </c>
    </row>
    <row r="14" spans="1:21" x14ac:dyDescent="0.25">
      <c r="A14">
        <v>16</v>
      </c>
      <c r="B14" t="s">
        <v>180</v>
      </c>
      <c r="C14">
        <v>9</v>
      </c>
      <c r="D14" s="7">
        <v>14</v>
      </c>
      <c r="E14" s="1">
        <v>13</v>
      </c>
      <c r="F14">
        <v>11</v>
      </c>
      <c r="G14">
        <v>4</v>
      </c>
      <c r="H14">
        <v>8</v>
      </c>
      <c r="I14">
        <v>6</v>
      </c>
      <c r="J14" s="2">
        <v>10</v>
      </c>
      <c r="K14">
        <v>7</v>
      </c>
      <c r="L14">
        <v>7</v>
      </c>
      <c r="M14">
        <v>10</v>
      </c>
      <c r="N14">
        <v>13</v>
      </c>
      <c r="O14">
        <v>10</v>
      </c>
      <c r="P14">
        <v>10</v>
      </c>
      <c r="Q14">
        <v>5</v>
      </c>
      <c r="R14">
        <v>11</v>
      </c>
      <c r="S14">
        <v>12</v>
      </c>
      <c r="T14">
        <v>156</v>
      </c>
      <c r="U14">
        <v>82.1</v>
      </c>
    </row>
    <row r="15" spans="1:21" x14ac:dyDescent="0.25">
      <c r="A15">
        <v>14</v>
      </c>
      <c r="B15" t="s">
        <v>176</v>
      </c>
      <c r="C15">
        <v>8</v>
      </c>
      <c r="D15" s="7">
        <v>14</v>
      </c>
      <c r="E15" s="2">
        <v>12</v>
      </c>
      <c r="F15">
        <v>11</v>
      </c>
      <c r="G15">
        <v>2</v>
      </c>
      <c r="H15" s="1">
        <v>12</v>
      </c>
      <c r="I15">
        <v>8</v>
      </c>
      <c r="J15" s="2">
        <v>10</v>
      </c>
      <c r="K15">
        <v>7</v>
      </c>
      <c r="L15">
        <v>3</v>
      </c>
      <c r="M15" s="1">
        <v>11</v>
      </c>
      <c r="N15">
        <v>12</v>
      </c>
      <c r="O15">
        <v>9</v>
      </c>
      <c r="P15">
        <v>12</v>
      </c>
      <c r="Q15">
        <v>7</v>
      </c>
      <c r="R15">
        <v>10</v>
      </c>
      <c r="S15">
        <v>11</v>
      </c>
      <c r="T15">
        <v>157</v>
      </c>
      <c r="U15">
        <v>81</v>
      </c>
    </row>
    <row r="16" spans="1:21" x14ac:dyDescent="0.25">
      <c r="A16">
        <v>35</v>
      </c>
      <c r="B16" t="s">
        <v>198</v>
      </c>
      <c r="C16">
        <v>0</v>
      </c>
      <c r="D16">
        <v>0</v>
      </c>
      <c r="E16">
        <v>0</v>
      </c>
      <c r="F16">
        <v>0</v>
      </c>
      <c r="G16">
        <v>0</v>
      </c>
      <c r="H16" s="2">
        <v>11</v>
      </c>
      <c r="I16">
        <v>7</v>
      </c>
      <c r="J16" s="2">
        <v>10</v>
      </c>
      <c r="K16">
        <v>9</v>
      </c>
      <c r="L16">
        <v>8</v>
      </c>
      <c r="M16" s="1">
        <v>11</v>
      </c>
      <c r="N16">
        <v>10</v>
      </c>
      <c r="O16" s="1">
        <v>13</v>
      </c>
      <c r="P16" s="2">
        <v>13</v>
      </c>
      <c r="Q16">
        <v>7</v>
      </c>
      <c r="R16">
        <v>10</v>
      </c>
      <c r="S16" s="7">
        <v>13</v>
      </c>
      <c r="T16">
        <v>122</v>
      </c>
      <c r="U16">
        <v>62</v>
      </c>
    </row>
    <row r="17" spans="1:21" x14ac:dyDescent="0.25">
      <c r="A17">
        <v>41</v>
      </c>
      <c r="B17" t="s">
        <v>204</v>
      </c>
      <c r="C17">
        <v>0</v>
      </c>
      <c r="D17">
        <v>0</v>
      </c>
      <c r="E17">
        <v>0</v>
      </c>
      <c r="F17">
        <v>0</v>
      </c>
      <c r="G17">
        <v>0</v>
      </c>
      <c r="H17">
        <v>2</v>
      </c>
      <c r="I17" s="2">
        <v>9</v>
      </c>
      <c r="J17" s="2">
        <v>10</v>
      </c>
      <c r="K17">
        <v>7</v>
      </c>
      <c r="L17">
        <v>0</v>
      </c>
      <c r="M17">
        <v>10</v>
      </c>
      <c r="N17">
        <v>12</v>
      </c>
      <c r="O17">
        <v>9</v>
      </c>
      <c r="P17">
        <v>12</v>
      </c>
      <c r="Q17">
        <v>7</v>
      </c>
      <c r="R17" s="7">
        <v>13</v>
      </c>
      <c r="S17">
        <v>12</v>
      </c>
      <c r="T17">
        <v>103</v>
      </c>
      <c r="U17">
        <v>57.3</v>
      </c>
    </row>
    <row r="18" spans="1:21" x14ac:dyDescent="0.25">
      <c r="A18">
        <v>43</v>
      </c>
      <c r="B18" t="s">
        <v>205</v>
      </c>
      <c r="C18">
        <v>0</v>
      </c>
      <c r="D18">
        <v>0</v>
      </c>
      <c r="E18">
        <v>0</v>
      </c>
      <c r="F18">
        <v>0</v>
      </c>
      <c r="G18">
        <v>0</v>
      </c>
      <c r="H18">
        <v>10</v>
      </c>
      <c r="I18">
        <v>6</v>
      </c>
      <c r="J18" s="2">
        <v>10</v>
      </c>
      <c r="K18">
        <v>8</v>
      </c>
      <c r="L18">
        <v>9</v>
      </c>
      <c r="M18">
        <v>9</v>
      </c>
      <c r="N18">
        <v>11</v>
      </c>
      <c r="O18">
        <v>9</v>
      </c>
      <c r="P18">
        <v>10</v>
      </c>
      <c r="Q18">
        <v>6</v>
      </c>
      <c r="R18">
        <v>2</v>
      </c>
      <c r="S18">
        <v>11</v>
      </c>
      <c r="T18">
        <v>101</v>
      </c>
      <c r="U18">
        <v>56.8</v>
      </c>
    </row>
    <row r="19" spans="1:21" x14ac:dyDescent="0.25">
      <c r="A19">
        <v>78</v>
      </c>
      <c r="B19" t="s">
        <v>257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8</v>
      </c>
      <c r="J19" s="2">
        <v>10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18</v>
      </c>
      <c r="U19">
        <v>28</v>
      </c>
    </row>
    <row r="20" spans="1:21" x14ac:dyDescent="0.25">
      <c r="A20">
        <v>55</v>
      </c>
      <c r="B20" t="s">
        <v>234</v>
      </c>
      <c r="C20">
        <v>9</v>
      </c>
      <c r="D20">
        <v>13</v>
      </c>
      <c r="E20">
        <v>0</v>
      </c>
      <c r="F20">
        <v>0</v>
      </c>
      <c r="G20" s="7">
        <v>10</v>
      </c>
      <c r="H20">
        <v>10</v>
      </c>
      <c r="I20">
        <v>0</v>
      </c>
      <c r="J20">
        <v>9</v>
      </c>
      <c r="K20">
        <v>8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59</v>
      </c>
      <c r="U20">
        <v>46</v>
      </c>
    </row>
    <row r="21" spans="1:21" x14ac:dyDescent="0.25">
      <c r="A21">
        <v>1</v>
      </c>
      <c r="B21" t="s">
        <v>163</v>
      </c>
      <c r="C21" s="2">
        <v>11</v>
      </c>
      <c r="D21">
        <v>11</v>
      </c>
      <c r="E21">
        <v>0</v>
      </c>
      <c r="F21">
        <v>12</v>
      </c>
      <c r="G21">
        <v>9</v>
      </c>
      <c r="H21">
        <v>9</v>
      </c>
      <c r="I21">
        <v>7</v>
      </c>
      <c r="J21">
        <v>9</v>
      </c>
      <c r="K21" s="2">
        <v>10</v>
      </c>
      <c r="L21" s="7">
        <v>10</v>
      </c>
      <c r="M21" s="1">
        <v>11</v>
      </c>
      <c r="N21">
        <v>10</v>
      </c>
      <c r="O21" s="7">
        <v>12</v>
      </c>
      <c r="P21" s="2">
        <v>13</v>
      </c>
      <c r="Q21">
        <v>9</v>
      </c>
      <c r="R21">
        <v>12</v>
      </c>
      <c r="S21">
        <v>12</v>
      </c>
      <c r="T21">
        <v>167</v>
      </c>
      <c r="U21">
        <v>91.4</v>
      </c>
    </row>
    <row r="22" spans="1:21" x14ac:dyDescent="0.25">
      <c r="A22">
        <v>23</v>
      </c>
      <c r="B22" t="s">
        <v>185</v>
      </c>
      <c r="C22">
        <v>10</v>
      </c>
      <c r="D22">
        <v>1</v>
      </c>
      <c r="E22">
        <v>9</v>
      </c>
      <c r="F22">
        <v>11</v>
      </c>
      <c r="G22">
        <v>9</v>
      </c>
      <c r="H22">
        <v>9</v>
      </c>
      <c r="I22">
        <v>7</v>
      </c>
      <c r="J22">
        <v>9</v>
      </c>
      <c r="K22">
        <v>7</v>
      </c>
      <c r="L22" s="7">
        <v>10</v>
      </c>
      <c r="M22">
        <v>10</v>
      </c>
      <c r="N22">
        <v>12</v>
      </c>
      <c r="O22">
        <v>9</v>
      </c>
      <c r="P22">
        <v>11</v>
      </c>
      <c r="Q22">
        <v>6</v>
      </c>
      <c r="R22">
        <v>11</v>
      </c>
      <c r="S22">
        <v>12</v>
      </c>
      <c r="T22">
        <v>152</v>
      </c>
      <c r="U22">
        <v>75.400000000000006</v>
      </c>
    </row>
    <row r="23" spans="1:21" x14ac:dyDescent="0.25">
      <c r="A23">
        <v>7</v>
      </c>
      <c r="B23" t="s">
        <v>169</v>
      </c>
      <c r="C23">
        <v>6</v>
      </c>
      <c r="D23">
        <v>12</v>
      </c>
      <c r="E23">
        <v>11</v>
      </c>
      <c r="F23">
        <v>12</v>
      </c>
      <c r="G23">
        <v>8</v>
      </c>
      <c r="H23">
        <v>10</v>
      </c>
      <c r="I23">
        <v>7</v>
      </c>
      <c r="J23">
        <v>9</v>
      </c>
      <c r="K23">
        <v>8</v>
      </c>
      <c r="L23">
        <v>8</v>
      </c>
      <c r="M23" s="1">
        <v>11</v>
      </c>
      <c r="N23">
        <v>13</v>
      </c>
      <c r="O23" s="7">
        <v>12</v>
      </c>
      <c r="P23" s="2">
        <v>13</v>
      </c>
      <c r="Q23">
        <v>7</v>
      </c>
      <c r="R23">
        <v>11</v>
      </c>
      <c r="S23">
        <v>12</v>
      </c>
      <c r="T23">
        <v>164</v>
      </c>
      <c r="U23">
        <v>95.2</v>
      </c>
    </row>
    <row r="24" spans="1:21" x14ac:dyDescent="0.25">
      <c r="A24">
        <v>16</v>
      </c>
      <c r="B24" t="s">
        <v>183</v>
      </c>
      <c r="C24">
        <v>9</v>
      </c>
      <c r="D24">
        <v>11</v>
      </c>
      <c r="E24">
        <v>9</v>
      </c>
      <c r="F24">
        <v>11</v>
      </c>
      <c r="G24">
        <v>8</v>
      </c>
      <c r="H24">
        <v>10</v>
      </c>
      <c r="I24">
        <v>8</v>
      </c>
      <c r="J24">
        <v>9</v>
      </c>
      <c r="K24">
        <v>7</v>
      </c>
      <c r="L24">
        <v>7</v>
      </c>
      <c r="M24">
        <v>10</v>
      </c>
      <c r="N24">
        <v>11</v>
      </c>
      <c r="O24" s="7">
        <v>12</v>
      </c>
      <c r="P24">
        <v>11</v>
      </c>
      <c r="Q24">
        <v>8</v>
      </c>
      <c r="R24">
        <v>12</v>
      </c>
      <c r="S24">
        <v>10</v>
      </c>
      <c r="T24">
        <v>156</v>
      </c>
      <c r="U24">
        <v>85.8</v>
      </c>
    </row>
    <row r="25" spans="1:21" x14ac:dyDescent="0.25">
      <c r="A25">
        <v>16</v>
      </c>
      <c r="B25" t="s">
        <v>182</v>
      </c>
      <c r="C25">
        <v>9</v>
      </c>
      <c r="D25">
        <v>12</v>
      </c>
      <c r="E25">
        <v>10</v>
      </c>
      <c r="F25">
        <v>11</v>
      </c>
      <c r="G25">
        <v>8</v>
      </c>
      <c r="H25">
        <v>10</v>
      </c>
      <c r="I25">
        <v>6</v>
      </c>
      <c r="J25">
        <v>9</v>
      </c>
      <c r="K25">
        <v>7</v>
      </c>
      <c r="L25">
        <v>9</v>
      </c>
      <c r="M25">
        <v>10</v>
      </c>
      <c r="N25">
        <v>10</v>
      </c>
      <c r="O25">
        <v>10</v>
      </c>
      <c r="P25" s="2">
        <v>13</v>
      </c>
      <c r="Q25">
        <v>7</v>
      </c>
      <c r="R25">
        <v>11</v>
      </c>
      <c r="S25">
        <v>10</v>
      </c>
      <c r="T25">
        <v>156</v>
      </c>
      <c r="U25">
        <v>84.5</v>
      </c>
    </row>
    <row r="26" spans="1:21" x14ac:dyDescent="0.25">
      <c r="A26">
        <v>16</v>
      </c>
      <c r="B26" t="s">
        <v>178</v>
      </c>
      <c r="C26">
        <v>9</v>
      </c>
      <c r="D26">
        <v>12</v>
      </c>
      <c r="E26">
        <v>8</v>
      </c>
      <c r="F26">
        <v>9</v>
      </c>
      <c r="G26">
        <v>8</v>
      </c>
      <c r="H26">
        <v>9</v>
      </c>
      <c r="I26" s="2">
        <v>9</v>
      </c>
      <c r="J26">
        <v>9</v>
      </c>
      <c r="K26">
        <v>8</v>
      </c>
      <c r="L26">
        <v>8</v>
      </c>
      <c r="M26" s="1">
        <v>11</v>
      </c>
      <c r="N26">
        <v>12</v>
      </c>
      <c r="O26">
        <v>11</v>
      </c>
      <c r="P26">
        <v>12</v>
      </c>
      <c r="Q26">
        <v>9</v>
      </c>
      <c r="R26">
        <v>10</v>
      </c>
      <c r="S26">
        <v>10</v>
      </c>
      <c r="T26">
        <v>156</v>
      </c>
      <c r="U26">
        <v>87.2</v>
      </c>
    </row>
    <row r="27" spans="1:21" x14ac:dyDescent="0.25">
      <c r="A27">
        <v>48</v>
      </c>
      <c r="B27" t="s">
        <v>210</v>
      </c>
      <c r="C27">
        <v>8</v>
      </c>
      <c r="D27">
        <v>10</v>
      </c>
      <c r="E27">
        <v>11</v>
      </c>
      <c r="F27">
        <v>9</v>
      </c>
      <c r="G27">
        <v>8</v>
      </c>
      <c r="H27">
        <v>1</v>
      </c>
      <c r="I27">
        <v>8</v>
      </c>
      <c r="J27">
        <v>9</v>
      </c>
      <c r="K27">
        <v>6</v>
      </c>
      <c r="L27">
        <v>0</v>
      </c>
      <c r="M27">
        <v>10</v>
      </c>
      <c r="N27">
        <v>0</v>
      </c>
      <c r="O27">
        <v>1</v>
      </c>
      <c r="P27">
        <v>0</v>
      </c>
      <c r="Q27">
        <v>0</v>
      </c>
      <c r="R27">
        <v>0</v>
      </c>
      <c r="S27">
        <v>0</v>
      </c>
      <c r="T27">
        <v>81</v>
      </c>
      <c r="U27">
        <v>51.9</v>
      </c>
    </row>
    <row r="28" spans="1:21" x14ac:dyDescent="0.25">
      <c r="A28">
        <v>47</v>
      </c>
      <c r="B28" t="s">
        <v>209</v>
      </c>
      <c r="C28">
        <v>10</v>
      </c>
      <c r="D28">
        <v>13</v>
      </c>
      <c r="E28">
        <v>11</v>
      </c>
      <c r="F28">
        <v>12</v>
      </c>
      <c r="G28">
        <v>8</v>
      </c>
      <c r="H28">
        <v>8</v>
      </c>
      <c r="I28">
        <v>7</v>
      </c>
      <c r="J28">
        <v>9</v>
      </c>
      <c r="K28">
        <v>7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85</v>
      </c>
      <c r="U28">
        <v>52.9</v>
      </c>
    </row>
    <row r="29" spans="1:21" x14ac:dyDescent="0.25">
      <c r="A29">
        <v>6</v>
      </c>
      <c r="B29" t="s">
        <v>168</v>
      </c>
      <c r="C29" s="2">
        <v>11</v>
      </c>
      <c r="D29">
        <v>12</v>
      </c>
      <c r="E29">
        <v>10</v>
      </c>
      <c r="F29">
        <v>11</v>
      </c>
      <c r="G29">
        <v>7</v>
      </c>
      <c r="H29">
        <v>9</v>
      </c>
      <c r="I29">
        <v>6</v>
      </c>
      <c r="J29">
        <v>9</v>
      </c>
      <c r="K29">
        <v>7</v>
      </c>
      <c r="L29">
        <v>9</v>
      </c>
      <c r="M29">
        <v>9</v>
      </c>
      <c r="N29">
        <v>13</v>
      </c>
      <c r="O29">
        <v>11</v>
      </c>
      <c r="P29" s="1">
        <v>14</v>
      </c>
      <c r="Q29">
        <v>9</v>
      </c>
      <c r="R29">
        <v>10</v>
      </c>
      <c r="S29" s="1">
        <v>14</v>
      </c>
      <c r="T29">
        <v>165</v>
      </c>
      <c r="U29">
        <v>96.3</v>
      </c>
    </row>
    <row r="30" spans="1:21" x14ac:dyDescent="0.25">
      <c r="A30">
        <v>24</v>
      </c>
      <c r="B30" t="s">
        <v>186</v>
      </c>
      <c r="C30">
        <v>8</v>
      </c>
      <c r="D30">
        <v>10</v>
      </c>
      <c r="E30">
        <v>9</v>
      </c>
      <c r="F30">
        <v>12</v>
      </c>
      <c r="G30">
        <v>7</v>
      </c>
      <c r="H30">
        <v>7</v>
      </c>
      <c r="I30">
        <v>7</v>
      </c>
      <c r="J30">
        <v>9</v>
      </c>
      <c r="K30">
        <v>7</v>
      </c>
      <c r="L30">
        <v>8</v>
      </c>
      <c r="M30">
        <v>9</v>
      </c>
      <c r="N30">
        <v>10</v>
      </c>
      <c r="O30">
        <v>10</v>
      </c>
      <c r="P30" s="2">
        <v>13</v>
      </c>
      <c r="Q30">
        <v>8</v>
      </c>
      <c r="R30">
        <v>11</v>
      </c>
      <c r="S30" s="7">
        <v>13</v>
      </c>
      <c r="T30">
        <v>151</v>
      </c>
      <c r="U30">
        <v>79.900000000000006</v>
      </c>
    </row>
    <row r="31" spans="1:21" x14ac:dyDescent="0.25">
      <c r="A31">
        <v>8</v>
      </c>
      <c r="B31" t="s">
        <v>171</v>
      </c>
      <c r="C31">
        <v>8</v>
      </c>
      <c r="D31" s="7">
        <v>14</v>
      </c>
      <c r="E31">
        <v>11</v>
      </c>
      <c r="F31">
        <v>12</v>
      </c>
      <c r="G31">
        <v>7</v>
      </c>
      <c r="H31">
        <v>9</v>
      </c>
      <c r="I31">
        <v>8</v>
      </c>
      <c r="J31">
        <v>9</v>
      </c>
      <c r="K31">
        <v>8</v>
      </c>
      <c r="L31">
        <v>8</v>
      </c>
      <c r="M31">
        <v>9</v>
      </c>
      <c r="N31" s="1">
        <v>15</v>
      </c>
      <c r="O31">
        <v>10</v>
      </c>
      <c r="P31" s="1">
        <v>14</v>
      </c>
      <c r="Q31">
        <v>8</v>
      </c>
      <c r="R31">
        <v>11</v>
      </c>
      <c r="S31">
        <v>9</v>
      </c>
      <c r="T31">
        <v>163</v>
      </c>
      <c r="U31">
        <v>95.2</v>
      </c>
    </row>
    <row r="32" spans="1:21" x14ac:dyDescent="0.25">
      <c r="A32">
        <v>26</v>
      </c>
      <c r="B32" t="s">
        <v>188</v>
      </c>
      <c r="C32" s="2">
        <v>11</v>
      </c>
      <c r="D32">
        <v>11</v>
      </c>
      <c r="E32" s="2">
        <v>12</v>
      </c>
      <c r="F32">
        <v>9</v>
      </c>
      <c r="G32">
        <v>7</v>
      </c>
      <c r="H32" s="2">
        <v>11</v>
      </c>
      <c r="I32">
        <v>6</v>
      </c>
      <c r="J32">
        <v>9</v>
      </c>
      <c r="K32">
        <v>8</v>
      </c>
      <c r="L32">
        <v>6</v>
      </c>
      <c r="M32">
        <v>10</v>
      </c>
      <c r="N32">
        <v>10</v>
      </c>
      <c r="O32">
        <v>10</v>
      </c>
      <c r="P32">
        <v>11</v>
      </c>
      <c r="Q32">
        <v>10</v>
      </c>
      <c r="R32">
        <v>9</v>
      </c>
      <c r="S32">
        <v>0</v>
      </c>
      <c r="T32">
        <v>150</v>
      </c>
      <c r="U32">
        <v>73.3</v>
      </c>
    </row>
    <row r="33" spans="1:21" x14ac:dyDescent="0.25">
      <c r="A33">
        <v>30</v>
      </c>
      <c r="B33" t="s">
        <v>193</v>
      </c>
      <c r="C33">
        <v>8</v>
      </c>
      <c r="D33">
        <v>12</v>
      </c>
      <c r="E33">
        <v>10</v>
      </c>
      <c r="F33">
        <v>10</v>
      </c>
      <c r="G33">
        <v>5</v>
      </c>
      <c r="H33">
        <v>8</v>
      </c>
      <c r="I33" s="2">
        <v>9</v>
      </c>
      <c r="J33">
        <v>9</v>
      </c>
      <c r="K33">
        <v>7</v>
      </c>
      <c r="L33">
        <v>5</v>
      </c>
      <c r="M33">
        <v>10</v>
      </c>
      <c r="N33">
        <v>10</v>
      </c>
      <c r="O33">
        <v>11</v>
      </c>
      <c r="P33">
        <v>5</v>
      </c>
      <c r="Q33" s="1">
        <v>11</v>
      </c>
      <c r="R33">
        <v>9</v>
      </c>
      <c r="S33">
        <v>7</v>
      </c>
      <c r="T33">
        <v>141</v>
      </c>
      <c r="U33">
        <v>71</v>
      </c>
    </row>
    <row r="34" spans="1:21" x14ac:dyDescent="0.25">
      <c r="A34">
        <v>58</v>
      </c>
      <c r="B34" t="s">
        <v>237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7</v>
      </c>
      <c r="J34">
        <v>9</v>
      </c>
      <c r="K34" s="1">
        <v>11</v>
      </c>
      <c r="L34">
        <v>6</v>
      </c>
      <c r="M34">
        <v>8</v>
      </c>
      <c r="N34">
        <v>0</v>
      </c>
      <c r="O34">
        <v>0</v>
      </c>
      <c r="P34">
        <v>0</v>
      </c>
      <c r="Q34">
        <v>8</v>
      </c>
      <c r="R34">
        <v>0</v>
      </c>
      <c r="S34">
        <v>0</v>
      </c>
      <c r="T34">
        <v>49</v>
      </c>
      <c r="U34">
        <v>43</v>
      </c>
    </row>
    <row r="35" spans="1:21" x14ac:dyDescent="0.25">
      <c r="A35">
        <v>68</v>
      </c>
      <c r="B35" t="s">
        <v>248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9</v>
      </c>
      <c r="K35">
        <v>0</v>
      </c>
      <c r="L35">
        <v>9</v>
      </c>
      <c r="M35">
        <v>0</v>
      </c>
      <c r="N35">
        <v>9</v>
      </c>
      <c r="O35">
        <v>0</v>
      </c>
      <c r="P35">
        <v>0</v>
      </c>
      <c r="Q35">
        <v>0</v>
      </c>
      <c r="R35">
        <v>0</v>
      </c>
      <c r="S35">
        <v>0</v>
      </c>
      <c r="T35">
        <v>27</v>
      </c>
      <c r="U35">
        <v>34.1</v>
      </c>
    </row>
    <row r="36" spans="1:21" x14ac:dyDescent="0.25">
      <c r="A36">
        <v>46</v>
      </c>
      <c r="B36" t="s">
        <v>208</v>
      </c>
      <c r="C36" s="1">
        <v>12</v>
      </c>
      <c r="D36">
        <v>10</v>
      </c>
      <c r="E36">
        <v>9</v>
      </c>
      <c r="F36">
        <v>9</v>
      </c>
      <c r="G36" s="7">
        <v>10</v>
      </c>
      <c r="H36">
        <v>9</v>
      </c>
      <c r="I36">
        <v>8</v>
      </c>
      <c r="J36">
        <v>8</v>
      </c>
      <c r="K36">
        <v>8</v>
      </c>
      <c r="L36">
        <v>6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89</v>
      </c>
      <c r="U36">
        <v>53.9</v>
      </c>
    </row>
    <row r="37" spans="1:21" x14ac:dyDescent="0.25">
      <c r="A37">
        <v>12</v>
      </c>
      <c r="B37" t="s">
        <v>174</v>
      </c>
      <c r="C37">
        <v>9</v>
      </c>
      <c r="D37">
        <v>13</v>
      </c>
      <c r="E37" s="1">
        <v>13</v>
      </c>
      <c r="F37">
        <v>9</v>
      </c>
      <c r="G37">
        <v>9</v>
      </c>
      <c r="H37">
        <v>10</v>
      </c>
      <c r="I37">
        <v>6</v>
      </c>
      <c r="J37">
        <v>8</v>
      </c>
      <c r="K37">
        <v>7</v>
      </c>
      <c r="L37">
        <v>7</v>
      </c>
      <c r="M37">
        <v>10</v>
      </c>
      <c r="N37">
        <v>12</v>
      </c>
      <c r="O37">
        <v>9</v>
      </c>
      <c r="P37" s="2">
        <v>13</v>
      </c>
      <c r="Q37">
        <v>8</v>
      </c>
      <c r="R37">
        <v>10</v>
      </c>
      <c r="S37">
        <v>12</v>
      </c>
      <c r="T37">
        <v>159</v>
      </c>
      <c r="U37">
        <v>88.6</v>
      </c>
    </row>
    <row r="38" spans="1:21" x14ac:dyDescent="0.25">
      <c r="A38">
        <v>34</v>
      </c>
      <c r="B38" t="s">
        <v>196</v>
      </c>
      <c r="C38">
        <v>8</v>
      </c>
      <c r="D38">
        <v>11</v>
      </c>
      <c r="E38">
        <v>8</v>
      </c>
      <c r="F38">
        <v>11</v>
      </c>
      <c r="G38">
        <v>9</v>
      </c>
      <c r="H38">
        <v>5</v>
      </c>
      <c r="I38">
        <v>7</v>
      </c>
      <c r="J38">
        <v>8</v>
      </c>
      <c r="K38">
        <v>7</v>
      </c>
      <c r="L38">
        <v>7</v>
      </c>
      <c r="M38">
        <v>10</v>
      </c>
      <c r="N38">
        <v>13</v>
      </c>
      <c r="O38">
        <v>10</v>
      </c>
      <c r="P38">
        <v>12</v>
      </c>
      <c r="Q38">
        <v>0</v>
      </c>
      <c r="R38">
        <v>0</v>
      </c>
      <c r="S38">
        <v>0</v>
      </c>
      <c r="T38">
        <v>126</v>
      </c>
      <c r="U38">
        <v>63.2</v>
      </c>
    </row>
    <row r="39" spans="1:21" x14ac:dyDescent="0.25">
      <c r="A39">
        <v>8</v>
      </c>
      <c r="B39" t="s">
        <v>170</v>
      </c>
      <c r="C39" s="2">
        <v>11</v>
      </c>
      <c r="D39">
        <v>13</v>
      </c>
      <c r="E39">
        <v>11</v>
      </c>
      <c r="F39">
        <v>10</v>
      </c>
      <c r="G39">
        <v>8</v>
      </c>
      <c r="H39" s="2">
        <v>11</v>
      </c>
      <c r="I39">
        <v>8</v>
      </c>
      <c r="J39">
        <v>8</v>
      </c>
      <c r="K39">
        <v>6</v>
      </c>
      <c r="L39">
        <v>8</v>
      </c>
      <c r="M39" s="1">
        <v>11</v>
      </c>
      <c r="N39">
        <v>12</v>
      </c>
      <c r="O39">
        <v>10</v>
      </c>
      <c r="P39">
        <v>12</v>
      </c>
      <c r="Q39">
        <v>8</v>
      </c>
      <c r="R39">
        <v>10</v>
      </c>
      <c r="S39">
        <v>12</v>
      </c>
      <c r="T39">
        <v>163</v>
      </c>
      <c r="U39">
        <v>94</v>
      </c>
    </row>
    <row r="40" spans="1:21" x14ac:dyDescent="0.25">
      <c r="A40">
        <v>13</v>
      </c>
      <c r="B40" t="s">
        <v>175</v>
      </c>
      <c r="C40">
        <v>8</v>
      </c>
      <c r="D40">
        <v>12</v>
      </c>
      <c r="E40">
        <v>10</v>
      </c>
      <c r="F40">
        <v>10</v>
      </c>
      <c r="G40">
        <v>8</v>
      </c>
      <c r="H40" s="2">
        <v>11</v>
      </c>
      <c r="I40" s="2">
        <v>9</v>
      </c>
      <c r="J40">
        <v>8</v>
      </c>
      <c r="K40">
        <v>8</v>
      </c>
      <c r="L40">
        <v>7</v>
      </c>
      <c r="M40" s="1">
        <v>11</v>
      </c>
      <c r="N40">
        <v>13</v>
      </c>
      <c r="O40">
        <v>9</v>
      </c>
      <c r="P40">
        <v>11</v>
      </c>
      <c r="Q40">
        <v>9</v>
      </c>
      <c r="R40">
        <v>11</v>
      </c>
      <c r="S40">
        <v>10</v>
      </c>
      <c r="T40">
        <v>158</v>
      </c>
      <c r="U40">
        <v>88.6</v>
      </c>
    </row>
    <row r="41" spans="1:21" x14ac:dyDescent="0.25">
      <c r="A41">
        <v>24</v>
      </c>
      <c r="B41" t="s">
        <v>187</v>
      </c>
      <c r="C41">
        <v>6</v>
      </c>
      <c r="D41">
        <v>13</v>
      </c>
      <c r="E41">
        <v>10</v>
      </c>
      <c r="F41">
        <v>9</v>
      </c>
      <c r="G41">
        <v>8</v>
      </c>
      <c r="H41">
        <v>9</v>
      </c>
      <c r="I41" s="2">
        <v>9</v>
      </c>
      <c r="J41">
        <v>8</v>
      </c>
      <c r="K41">
        <v>9</v>
      </c>
      <c r="L41">
        <v>7</v>
      </c>
      <c r="M41">
        <v>10</v>
      </c>
      <c r="N41">
        <v>10</v>
      </c>
      <c r="O41">
        <v>11</v>
      </c>
      <c r="P41" s="2">
        <v>13</v>
      </c>
      <c r="Q41">
        <v>6</v>
      </c>
      <c r="R41">
        <v>9</v>
      </c>
      <c r="S41">
        <v>10</v>
      </c>
      <c r="T41">
        <v>151</v>
      </c>
      <c r="U41">
        <v>78.900000000000006</v>
      </c>
    </row>
    <row r="42" spans="1:21" x14ac:dyDescent="0.25">
      <c r="A42">
        <v>16</v>
      </c>
      <c r="B42" t="s">
        <v>179</v>
      </c>
      <c r="C42">
        <v>8</v>
      </c>
      <c r="D42">
        <v>13</v>
      </c>
      <c r="E42">
        <v>10</v>
      </c>
      <c r="F42">
        <v>12</v>
      </c>
      <c r="G42">
        <v>7</v>
      </c>
      <c r="H42">
        <v>9</v>
      </c>
      <c r="I42">
        <v>7</v>
      </c>
      <c r="J42">
        <v>8</v>
      </c>
      <c r="K42">
        <v>8</v>
      </c>
      <c r="L42">
        <v>9</v>
      </c>
      <c r="M42">
        <v>10</v>
      </c>
      <c r="N42">
        <v>12</v>
      </c>
      <c r="O42">
        <v>9</v>
      </c>
      <c r="P42">
        <v>0</v>
      </c>
      <c r="Q42">
        <v>9</v>
      </c>
      <c r="R42">
        <v>12</v>
      </c>
      <c r="S42" s="7">
        <v>13</v>
      </c>
      <c r="T42">
        <v>156</v>
      </c>
      <c r="U42">
        <v>78</v>
      </c>
    </row>
    <row r="43" spans="1:21" x14ac:dyDescent="0.25">
      <c r="A43">
        <v>40</v>
      </c>
      <c r="B43" t="s">
        <v>202</v>
      </c>
      <c r="C43">
        <v>8</v>
      </c>
      <c r="D43">
        <v>9</v>
      </c>
      <c r="E43">
        <v>10</v>
      </c>
      <c r="F43">
        <v>12</v>
      </c>
      <c r="G43">
        <v>7</v>
      </c>
      <c r="H43">
        <v>0</v>
      </c>
      <c r="I43" s="2">
        <v>9</v>
      </c>
      <c r="J43">
        <v>8</v>
      </c>
      <c r="K43">
        <v>8</v>
      </c>
      <c r="L43">
        <v>6</v>
      </c>
      <c r="M43" s="1">
        <v>11</v>
      </c>
      <c r="N43">
        <v>13</v>
      </c>
      <c r="O43">
        <v>10</v>
      </c>
      <c r="P43">
        <v>0</v>
      </c>
      <c r="Q43">
        <v>0</v>
      </c>
      <c r="R43">
        <v>0</v>
      </c>
      <c r="S43">
        <v>0</v>
      </c>
      <c r="T43">
        <v>111</v>
      </c>
      <c r="U43">
        <v>59.2</v>
      </c>
    </row>
    <row r="44" spans="1:21" x14ac:dyDescent="0.25">
      <c r="A44">
        <v>51</v>
      </c>
      <c r="B44" t="s">
        <v>230</v>
      </c>
      <c r="C44">
        <v>10</v>
      </c>
      <c r="D44">
        <v>13</v>
      </c>
      <c r="E44">
        <v>10</v>
      </c>
      <c r="F44">
        <v>10</v>
      </c>
      <c r="G44">
        <v>7</v>
      </c>
      <c r="H44">
        <v>0</v>
      </c>
      <c r="I44">
        <v>6</v>
      </c>
      <c r="J44">
        <v>8</v>
      </c>
      <c r="K44" s="2">
        <v>10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74</v>
      </c>
      <c r="U44">
        <v>50.1</v>
      </c>
    </row>
    <row r="45" spans="1:21" x14ac:dyDescent="0.25">
      <c r="A45">
        <v>14</v>
      </c>
      <c r="B45" t="s">
        <v>177</v>
      </c>
      <c r="C45">
        <v>10</v>
      </c>
      <c r="D45">
        <v>10</v>
      </c>
      <c r="E45">
        <v>9</v>
      </c>
      <c r="F45">
        <v>10</v>
      </c>
      <c r="G45">
        <v>6</v>
      </c>
      <c r="H45">
        <v>8</v>
      </c>
      <c r="I45" s="1">
        <v>11</v>
      </c>
      <c r="J45">
        <v>8</v>
      </c>
      <c r="K45">
        <v>8</v>
      </c>
      <c r="L45">
        <v>6</v>
      </c>
      <c r="M45" s="1">
        <v>11</v>
      </c>
      <c r="N45" s="7">
        <v>14</v>
      </c>
      <c r="O45">
        <v>10</v>
      </c>
      <c r="P45">
        <v>11</v>
      </c>
      <c r="Q45">
        <v>9</v>
      </c>
      <c r="R45">
        <v>10</v>
      </c>
      <c r="S45">
        <v>12</v>
      </c>
      <c r="T45">
        <v>157</v>
      </c>
      <c r="U45">
        <v>85.8</v>
      </c>
    </row>
    <row r="46" spans="1:21" x14ac:dyDescent="0.25">
      <c r="A46">
        <v>28</v>
      </c>
      <c r="B46" t="s">
        <v>190</v>
      </c>
      <c r="C46">
        <v>8</v>
      </c>
      <c r="D46">
        <v>12</v>
      </c>
      <c r="E46">
        <v>9</v>
      </c>
      <c r="F46">
        <v>10</v>
      </c>
      <c r="G46">
        <v>6</v>
      </c>
      <c r="H46">
        <v>9</v>
      </c>
      <c r="I46">
        <v>7</v>
      </c>
      <c r="J46">
        <v>8</v>
      </c>
      <c r="K46">
        <v>6</v>
      </c>
      <c r="L46">
        <v>7</v>
      </c>
      <c r="M46">
        <v>7</v>
      </c>
      <c r="N46">
        <v>12</v>
      </c>
      <c r="O46" s="7">
        <v>12</v>
      </c>
      <c r="P46">
        <v>12</v>
      </c>
      <c r="Q46">
        <v>9</v>
      </c>
      <c r="R46">
        <v>9</v>
      </c>
      <c r="S46">
        <v>10</v>
      </c>
      <c r="T46">
        <v>147</v>
      </c>
      <c r="U46">
        <v>75.400000000000006</v>
      </c>
    </row>
    <row r="47" spans="1:21" x14ac:dyDescent="0.25">
      <c r="A47">
        <v>50</v>
      </c>
      <c r="B47" t="s">
        <v>212</v>
      </c>
      <c r="C47">
        <v>9</v>
      </c>
      <c r="D47">
        <v>12</v>
      </c>
      <c r="E47" s="2">
        <v>12</v>
      </c>
      <c r="F47">
        <v>10</v>
      </c>
      <c r="G47">
        <v>6</v>
      </c>
      <c r="H47">
        <v>9</v>
      </c>
      <c r="I47">
        <v>4</v>
      </c>
      <c r="J47">
        <v>8</v>
      </c>
      <c r="K47">
        <v>7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77</v>
      </c>
      <c r="U47">
        <v>50.9</v>
      </c>
    </row>
    <row r="48" spans="1:21" x14ac:dyDescent="0.25">
      <c r="A48">
        <v>43</v>
      </c>
      <c r="B48" t="s">
        <v>206</v>
      </c>
      <c r="C48">
        <v>0</v>
      </c>
      <c r="D48">
        <v>0</v>
      </c>
      <c r="E48">
        <v>0</v>
      </c>
      <c r="F48">
        <v>0</v>
      </c>
      <c r="G48">
        <v>0</v>
      </c>
      <c r="H48">
        <v>1</v>
      </c>
      <c r="I48" s="7">
        <v>10</v>
      </c>
      <c r="J48">
        <v>8</v>
      </c>
      <c r="K48">
        <v>9</v>
      </c>
      <c r="L48">
        <v>6</v>
      </c>
      <c r="M48">
        <v>10</v>
      </c>
      <c r="N48" s="7">
        <v>14</v>
      </c>
      <c r="O48">
        <v>11</v>
      </c>
      <c r="P48" s="2">
        <v>13</v>
      </c>
      <c r="Q48">
        <v>9</v>
      </c>
      <c r="R48">
        <v>10</v>
      </c>
      <c r="S48">
        <v>0</v>
      </c>
      <c r="T48">
        <v>101</v>
      </c>
      <c r="U48">
        <v>56.8</v>
      </c>
    </row>
    <row r="49" spans="1:21" x14ac:dyDescent="0.25">
      <c r="A49">
        <v>79</v>
      </c>
      <c r="B49" t="s">
        <v>258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8</v>
      </c>
      <c r="J49">
        <v>8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16</v>
      </c>
      <c r="U49">
        <v>26.3</v>
      </c>
    </row>
    <row r="50" spans="1:21" x14ac:dyDescent="0.25">
      <c r="A50">
        <v>3</v>
      </c>
      <c r="B50" t="s">
        <v>166</v>
      </c>
      <c r="C50" s="2">
        <v>11</v>
      </c>
      <c r="D50">
        <v>13</v>
      </c>
      <c r="E50" s="2">
        <v>12</v>
      </c>
      <c r="F50">
        <v>12</v>
      </c>
      <c r="G50">
        <v>9</v>
      </c>
      <c r="H50">
        <v>10</v>
      </c>
      <c r="I50">
        <v>7</v>
      </c>
      <c r="J50">
        <v>7</v>
      </c>
      <c r="K50" s="2">
        <v>10</v>
      </c>
      <c r="L50">
        <v>5</v>
      </c>
      <c r="M50" s="1">
        <v>11</v>
      </c>
      <c r="N50">
        <v>12</v>
      </c>
      <c r="O50">
        <v>8</v>
      </c>
      <c r="P50">
        <v>12</v>
      </c>
      <c r="Q50">
        <v>7</v>
      </c>
      <c r="R50">
        <v>12</v>
      </c>
      <c r="S50" s="7">
        <v>13</v>
      </c>
      <c r="T50">
        <v>166</v>
      </c>
      <c r="U50">
        <v>96.3</v>
      </c>
    </row>
    <row r="51" spans="1:21" x14ac:dyDescent="0.25">
      <c r="A51">
        <v>32</v>
      </c>
      <c r="B51" t="s">
        <v>194</v>
      </c>
      <c r="C51">
        <v>9</v>
      </c>
      <c r="D51">
        <v>12</v>
      </c>
      <c r="E51">
        <v>10</v>
      </c>
      <c r="F51">
        <v>10</v>
      </c>
      <c r="G51">
        <v>9</v>
      </c>
      <c r="H51">
        <v>8</v>
      </c>
      <c r="I51">
        <v>8</v>
      </c>
      <c r="J51">
        <v>7</v>
      </c>
      <c r="K51">
        <v>6</v>
      </c>
      <c r="L51">
        <v>0</v>
      </c>
      <c r="M51">
        <v>8</v>
      </c>
      <c r="N51">
        <v>10</v>
      </c>
      <c r="O51">
        <v>5</v>
      </c>
      <c r="P51">
        <v>10</v>
      </c>
      <c r="Q51">
        <v>9</v>
      </c>
      <c r="R51">
        <v>0</v>
      </c>
      <c r="S51">
        <v>11</v>
      </c>
      <c r="T51">
        <v>132</v>
      </c>
      <c r="U51">
        <v>65</v>
      </c>
    </row>
    <row r="52" spans="1:21" x14ac:dyDescent="0.25">
      <c r="A52">
        <v>16</v>
      </c>
      <c r="B52" t="s">
        <v>181</v>
      </c>
      <c r="C52">
        <v>9</v>
      </c>
      <c r="D52">
        <v>12</v>
      </c>
      <c r="E52">
        <v>11</v>
      </c>
      <c r="F52">
        <v>9</v>
      </c>
      <c r="G52">
        <v>9</v>
      </c>
      <c r="H52">
        <v>9</v>
      </c>
      <c r="I52">
        <v>8</v>
      </c>
      <c r="J52">
        <v>7</v>
      </c>
      <c r="K52">
        <v>8</v>
      </c>
      <c r="L52">
        <v>9</v>
      </c>
      <c r="M52">
        <v>10</v>
      </c>
      <c r="N52">
        <v>12</v>
      </c>
      <c r="O52">
        <v>9</v>
      </c>
      <c r="P52">
        <v>12</v>
      </c>
      <c r="Q52">
        <v>10</v>
      </c>
      <c r="R52">
        <v>9</v>
      </c>
      <c r="S52">
        <v>10</v>
      </c>
      <c r="T52">
        <v>156</v>
      </c>
      <c r="U52">
        <v>85.8</v>
      </c>
    </row>
    <row r="53" spans="1:21" x14ac:dyDescent="0.25">
      <c r="A53">
        <v>30</v>
      </c>
      <c r="B53" t="s">
        <v>192</v>
      </c>
      <c r="C53">
        <v>10</v>
      </c>
      <c r="D53">
        <v>9</v>
      </c>
      <c r="E53">
        <v>8</v>
      </c>
      <c r="F53">
        <v>11</v>
      </c>
      <c r="G53">
        <v>9</v>
      </c>
      <c r="H53">
        <v>8</v>
      </c>
      <c r="I53">
        <v>8</v>
      </c>
      <c r="J53">
        <v>7</v>
      </c>
      <c r="K53">
        <v>7</v>
      </c>
      <c r="L53">
        <v>6</v>
      </c>
      <c r="M53">
        <v>9</v>
      </c>
      <c r="N53">
        <v>10</v>
      </c>
      <c r="O53">
        <v>10</v>
      </c>
      <c r="P53">
        <v>10</v>
      </c>
      <c r="Q53">
        <v>9</v>
      </c>
      <c r="R53">
        <v>6</v>
      </c>
      <c r="S53">
        <v>10</v>
      </c>
      <c r="T53">
        <v>141</v>
      </c>
      <c r="U53">
        <v>71.599999999999994</v>
      </c>
    </row>
    <row r="54" spans="1:21" x14ac:dyDescent="0.25">
      <c r="A54">
        <v>33</v>
      </c>
      <c r="B54" t="s">
        <v>195</v>
      </c>
      <c r="C54">
        <v>8</v>
      </c>
      <c r="D54">
        <v>13</v>
      </c>
      <c r="E54">
        <v>10</v>
      </c>
      <c r="F54">
        <v>0</v>
      </c>
      <c r="G54">
        <v>8</v>
      </c>
      <c r="H54" s="1">
        <v>12</v>
      </c>
      <c r="I54">
        <v>4</v>
      </c>
      <c r="J54">
        <v>7</v>
      </c>
      <c r="K54">
        <v>9</v>
      </c>
      <c r="L54">
        <v>8</v>
      </c>
      <c r="M54">
        <v>9</v>
      </c>
      <c r="N54">
        <v>11</v>
      </c>
      <c r="O54">
        <v>10</v>
      </c>
      <c r="P54">
        <v>12</v>
      </c>
      <c r="Q54">
        <v>7</v>
      </c>
      <c r="R54">
        <v>0</v>
      </c>
      <c r="S54">
        <v>0</v>
      </c>
      <c r="T54">
        <v>128</v>
      </c>
      <c r="U54">
        <v>63.8</v>
      </c>
    </row>
    <row r="55" spans="1:21" x14ac:dyDescent="0.25">
      <c r="A55">
        <v>52</v>
      </c>
      <c r="B55" t="s">
        <v>231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6</v>
      </c>
      <c r="K55">
        <v>0</v>
      </c>
      <c r="L55">
        <v>8</v>
      </c>
      <c r="M55">
        <v>7</v>
      </c>
      <c r="N55">
        <v>9</v>
      </c>
      <c r="O55">
        <v>0</v>
      </c>
      <c r="P55">
        <v>12</v>
      </c>
      <c r="Q55">
        <v>8</v>
      </c>
      <c r="R55" s="7">
        <v>13</v>
      </c>
      <c r="S55">
        <v>10</v>
      </c>
      <c r="T55">
        <v>73</v>
      </c>
      <c r="U55">
        <v>49.9</v>
      </c>
    </row>
    <row r="56" spans="1:21" x14ac:dyDescent="0.25">
      <c r="A56">
        <v>45</v>
      </c>
      <c r="B56" t="s">
        <v>207</v>
      </c>
      <c r="C56">
        <v>0</v>
      </c>
      <c r="D56">
        <v>11</v>
      </c>
      <c r="E56">
        <v>0</v>
      </c>
      <c r="F56">
        <v>7</v>
      </c>
      <c r="G56">
        <v>0</v>
      </c>
      <c r="H56">
        <v>0</v>
      </c>
      <c r="I56" s="2">
        <v>9</v>
      </c>
      <c r="J56">
        <v>6</v>
      </c>
      <c r="K56" s="1">
        <v>11</v>
      </c>
      <c r="L56">
        <v>0</v>
      </c>
      <c r="M56" s="1">
        <v>11</v>
      </c>
      <c r="N56">
        <v>0</v>
      </c>
      <c r="O56">
        <v>0</v>
      </c>
      <c r="P56">
        <v>10</v>
      </c>
      <c r="Q56" s="1">
        <v>11</v>
      </c>
      <c r="R56">
        <v>10</v>
      </c>
      <c r="S56">
        <v>9</v>
      </c>
      <c r="T56">
        <v>95</v>
      </c>
      <c r="U56">
        <v>55.4</v>
      </c>
    </row>
    <row r="57" spans="1:21" x14ac:dyDescent="0.25">
      <c r="A57">
        <v>71</v>
      </c>
      <c r="B57" t="s">
        <v>251</v>
      </c>
      <c r="C57">
        <v>0</v>
      </c>
      <c r="D57">
        <v>0</v>
      </c>
      <c r="E57">
        <v>0</v>
      </c>
      <c r="F57">
        <v>0</v>
      </c>
      <c r="G57">
        <v>2</v>
      </c>
      <c r="H57">
        <v>0</v>
      </c>
      <c r="I57" s="2">
        <v>9</v>
      </c>
      <c r="J57">
        <v>5</v>
      </c>
      <c r="K57">
        <v>8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24</v>
      </c>
      <c r="U57">
        <v>32.799999999999997</v>
      </c>
    </row>
    <row r="58" spans="1:21" x14ac:dyDescent="0.25">
      <c r="A58">
        <v>56</v>
      </c>
      <c r="B58" t="s">
        <v>235</v>
      </c>
      <c r="C58">
        <v>9</v>
      </c>
      <c r="D58">
        <v>10</v>
      </c>
      <c r="E58">
        <v>6</v>
      </c>
      <c r="F58">
        <v>11</v>
      </c>
      <c r="G58" s="1">
        <v>11</v>
      </c>
      <c r="H58">
        <v>8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55</v>
      </c>
      <c r="U58">
        <v>44.9</v>
      </c>
    </row>
    <row r="59" spans="1:21" x14ac:dyDescent="0.25">
      <c r="A59">
        <v>57</v>
      </c>
      <c r="B59" t="s">
        <v>236</v>
      </c>
      <c r="C59">
        <v>7</v>
      </c>
      <c r="D59">
        <v>0</v>
      </c>
      <c r="E59">
        <v>11</v>
      </c>
      <c r="F59">
        <v>1</v>
      </c>
      <c r="G59" s="7">
        <v>10</v>
      </c>
      <c r="H59">
        <v>9</v>
      </c>
      <c r="I59">
        <v>7</v>
      </c>
      <c r="J59">
        <v>0</v>
      </c>
      <c r="K59">
        <v>0</v>
      </c>
      <c r="L59">
        <v>8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53</v>
      </c>
      <c r="U59">
        <v>44.3</v>
      </c>
    </row>
    <row r="60" spans="1:21" x14ac:dyDescent="0.25">
      <c r="A60">
        <v>53</v>
      </c>
      <c r="B60" t="s">
        <v>232</v>
      </c>
      <c r="C60">
        <v>10</v>
      </c>
      <c r="D60">
        <v>9</v>
      </c>
      <c r="E60">
        <v>10</v>
      </c>
      <c r="F60">
        <v>6</v>
      </c>
      <c r="G60">
        <v>9</v>
      </c>
      <c r="H60" s="2">
        <v>11</v>
      </c>
      <c r="I60">
        <v>4</v>
      </c>
      <c r="J60">
        <v>0</v>
      </c>
      <c r="K60">
        <v>7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66</v>
      </c>
      <c r="U60">
        <v>48</v>
      </c>
    </row>
    <row r="61" spans="1:21" x14ac:dyDescent="0.25">
      <c r="A61">
        <v>60</v>
      </c>
      <c r="B61" t="s">
        <v>239</v>
      </c>
      <c r="C61">
        <v>7</v>
      </c>
      <c r="D61" s="1">
        <v>15</v>
      </c>
      <c r="E61">
        <v>9</v>
      </c>
      <c r="F61">
        <v>0</v>
      </c>
      <c r="G61">
        <v>9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40</v>
      </c>
      <c r="U61">
        <v>39.700000000000003</v>
      </c>
    </row>
    <row r="62" spans="1:21" x14ac:dyDescent="0.25">
      <c r="A62">
        <v>48</v>
      </c>
      <c r="B62" t="s">
        <v>211</v>
      </c>
      <c r="C62">
        <v>10</v>
      </c>
      <c r="D62">
        <v>9</v>
      </c>
      <c r="E62">
        <v>8</v>
      </c>
      <c r="F62">
        <v>10</v>
      </c>
      <c r="G62">
        <v>8</v>
      </c>
      <c r="H62" s="2">
        <v>11</v>
      </c>
      <c r="I62">
        <v>7</v>
      </c>
      <c r="J62">
        <v>0</v>
      </c>
      <c r="K62">
        <v>8</v>
      </c>
      <c r="L62" s="7">
        <v>10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81</v>
      </c>
      <c r="U62">
        <v>51.9</v>
      </c>
    </row>
    <row r="63" spans="1:21" x14ac:dyDescent="0.25">
      <c r="A63">
        <v>64</v>
      </c>
      <c r="B63" t="s">
        <v>243</v>
      </c>
      <c r="C63">
        <v>9</v>
      </c>
      <c r="D63">
        <v>13</v>
      </c>
      <c r="E63">
        <v>0</v>
      </c>
      <c r="F63">
        <v>6</v>
      </c>
      <c r="G63">
        <v>8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36</v>
      </c>
      <c r="U63">
        <v>38.200000000000003</v>
      </c>
    </row>
    <row r="64" spans="1:21" x14ac:dyDescent="0.25">
      <c r="A64">
        <v>35</v>
      </c>
      <c r="B64" t="s">
        <v>197</v>
      </c>
      <c r="C64">
        <v>10</v>
      </c>
      <c r="D64">
        <v>11</v>
      </c>
      <c r="E64">
        <v>0</v>
      </c>
      <c r="F64">
        <v>1</v>
      </c>
      <c r="G64">
        <v>7</v>
      </c>
      <c r="H64">
        <v>8</v>
      </c>
      <c r="I64">
        <v>7</v>
      </c>
      <c r="J64">
        <v>0</v>
      </c>
      <c r="K64">
        <v>9</v>
      </c>
      <c r="L64">
        <v>0</v>
      </c>
      <c r="M64">
        <v>10</v>
      </c>
      <c r="N64">
        <v>13</v>
      </c>
      <c r="O64" s="7">
        <v>12</v>
      </c>
      <c r="P64">
        <v>12</v>
      </c>
      <c r="Q64">
        <v>8</v>
      </c>
      <c r="R64" s="1">
        <v>14</v>
      </c>
      <c r="S64">
        <v>0</v>
      </c>
      <c r="T64">
        <v>122</v>
      </c>
      <c r="U64">
        <v>62</v>
      </c>
    </row>
    <row r="65" spans="1:21" x14ac:dyDescent="0.25">
      <c r="A65">
        <v>53</v>
      </c>
      <c r="B65" t="s">
        <v>233</v>
      </c>
      <c r="C65" s="2">
        <v>11</v>
      </c>
      <c r="D65">
        <v>11</v>
      </c>
      <c r="E65">
        <v>11</v>
      </c>
      <c r="F65">
        <v>8</v>
      </c>
      <c r="G65">
        <v>7</v>
      </c>
      <c r="H65">
        <v>9</v>
      </c>
      <c r="I65" s="2">
        <v>9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66</v>
      </c>
      <c r="U65">
        <v>48</v>
      </c>
    </row>
    <row r="66" spans="1:21" x14ac:dyDescent="0.25">
      <c r="A66">
        <v>81</v>
      </c>
      <c r="B66" t="s">
        <v>260</v>
      </c>
      <c r="C66" s="2">
        <v>11</v>
      </c>
      <c r="D66">
        <v>0</v>
      </c>
      <c r="E66">
        <v>0</v>
      </c>
      <c r="F66">
        <v>0</v>
      </c>
      <c r="G66">
        <v>1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12</v>
      </c>
      <c r="U66">
        <v>23.9</v>
      </c>
    </row>
    <row r="67" spans="1:21" x14ac:dyDescent="0.25">
      <c r="A67">
        <v>37</v>
      </c>
      <c r="B67" t="s">
        <v>199</v>
      </c>
      <c r="C67">
        <v>9</v>
      </c>
      <c r="D67">
        <v>12</v>
      </c>
      <c r="E67">
        <v>9</v>
      </c>
      <c r="F67" s="1">
        <v>13</v>
      </c>
      <c r="G67">
        <v>0</v>
      </c>
      <c r="H67">
        <v>7</v>
      </c>
      <c r="I67">
        <v>7</v>
      </c>
      <c r="J67">
        <v>0</v>
      </c>
      <c r="K67">
        <v>0</v>
      </c>
      <c r="L67">
        <v>5</v>
      </c>
      <c r="M67">
        <v>10</v>
      </c>
      <c r="N67">
        <v>13</v>
      </c>
      <c r="O67">
        <v>10</v>
      </c>
      <c r="P67">
        <v>11</v>
      </c>
      <c r="Q67" s="1">
        <v>11</v>
      </c>
      <c r="R67">
        <v>0</v>
      </c>
      <c r="S67">
        <v>0</v>
      </c>
      <c r="T67">
        <v>117</v>
      </c>
      <c r="U67">
        <v>60.7</v>
      </c>
    </row>
    <row r="68" spans="1:21" x14ac:dyDescent="0.25">
      <c r="A68">
        <v>66</v>
      </c>
      <c r="B68" t="s">
        <v>245</v>
      </c>
      <c r="C68">
        <v>7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 s="2">
        <v>13</v>
      </c>
      <c r="Q68">
        <v>8</v>
      </c>
      <c r="R68">
        <v>0</v>
      </c>
      <c r="S68">
        <v>0</v>
      </c>
      <c r="T68">
        <v>28</v>
      </c>
      <c r="U68">
        <v>34.6</v>
      </c>
    </row>
    <row r="69" spans="1:21" x14ac:dyDescent="0.25">
      <c r="A69">
        <v>105</v>
      </c>
      <c r="B69" t="s">
        <v>284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2</v>
      </c>
      <c r="P69">
        <v>0</v>
      </c>
      <c r="Q69">
        <v>0</v>
      </c>
      <c r="R69">
        <v>0</v>
      </c>
      <c r="S69">
        <v>0</v>
      </c>
      <c r="T69">
        <v>2</v>
      </c>
      <c r="U69">
        <v>1.9</v>
      </c>
    </row>
    <row r="70" spans="1:21" x14ac:dyDescent="0.25">
      <c r="A70">
        <v>80</v>
      </c>
      <c r="B70" t="s">
        <v>259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7</v>
      </c>
      <c r="J70">
        <v>0</v>
      </c>
      <c r="K70">
        <v>0</v>
      </c>
      <c r="L70">
        <v>0</v>
      </c>
      <c r="M70">
        <v>0</v>
      </c>
      <c r="N70">
        <v>6</v>
      </c>
      <c r="O70">
        <v>0</v>
      </c>
      <c r="P70">
        <v>0</v>
      </c>
      <c r="Q70">
        <v>0</v>
      </c>
      <c r="R70">
        <v>0</v>
      </c>
      <c r="S70">
        <v>0</v>
      </c>
      <c r="T70">
        <v>13</v>
      </c>
      <c r="U70">
        <v>24.8</v>
      </c>
    </row>
    <row r="71" spans="1:21" x14ac:dyDescent="0.25">
      <c r="A71">
        <v>89</v>
      </c>
      <c r="B71" t="s">
        <v>273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9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9</v>
      </c>
      <c r="U71">
        <v>15.9</v>
      </c>
    </row>
    <row r="72" spans="1:21" x14ac:dyDescent="0.25">
      <c r="A72">
        <v>70</v>
      </c>
      <c r="B72" t="s">
        <v>249</v>
      </c>
      <c r="C72">
        <v>1</v>
      </c>
      <c r="D72">
        <v>0</v>
      </c>
      <c r="E72">
        <v>0</v>
      </c>
      <c r="F72">
        <v>10</v>
      </c>
      <c r="G72">
        <v>0</v>
      </c>
      <c r="H72">
        <v>0</v>
      </c>
      <c r="I72">
        <v>0</v>
      </c>
      <c r="J72">
        <v>0</v>
      </c>
      <c r="K72">
        <v>8</v>
      </c>
      <c r="L72">
        <v>6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25</v>
      </c>
      <c r="U72">
        <v>33.200000000000003</v>
      </c>
    </row>
    <row r="73" spans="1:21" x14ac:dyDescent="0.25">
      <c r="A73">
        <v>89</v>
      </c>
      <c r="B73" t="s">
        <v>272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9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9</v>
      </c>
      <c r="U73">
        <v>15.9</v>
      </c>
    </row>
    <row r="74" spans="1:21" x14ac:dyDescent="0.25">
      <c r="A74">
        <v>103</v>
      </c>
      <c r="B74" t="s">
        <v>283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6</v>
      </c>
      <c r="U74">
        <v>4.2</v>
      </c>
    </row>
    <row r="75" spans="1:21" x14ac:dyDescent="0.25">
      <c r="A75">
        <v>68</v>
      </c>
      <c r="B75" t="s">
        <v>247</v>
      </c>
      <c r="C75">
        <v>8</v>
      </c>
      <c r="D75">
        <v>0</v>
      </c>
      <c r="E75">
        <v>0</v>
      </c>
      <c r="F75">
        <v>0</v>
      </c>
      <c r="G75">
        <v>0</v>
      </c>
      <c r="H75">
        <v>10</v>
      </c>
      <c r="I75" s="2">
        <v>9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27</v>
      </c>
      <c r="U75">
        <v>34.1</v>
      </c>
    </row>
    <row r="76" spans="1:21" x14ac:dyDescent="0.25">
      <c r="A76">
        <v>63</v>
      </c>
      <c r="B76" t="s">
        <v>242</v>
      </c>
      <c r="C76">
        <v>9</v>
      </c>
      <c r="D76">
        <v>10</v>
      </c>
      <c r="E76">
        <v>9</v>
      </c>
      <c r="F76">
        <v>0</v>
      </c>
      <c r="G76">
        <v>0</v>
      </c>
      <c r="H76">
        <v>0</v>
      </c>
      <c r="I76" s="2">
        <v>9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37</v>
      </c>
      <c r="U76">
        <v>38.6</v>
      </c>
    </row>
    <row r="77" spans="1:21" x14ac:dyDescent="0.25">
      <c r="A77">
        <v>89</v>
      </c>
      <c r="B77" t="s">
        <v>271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 s="2">
        <v>9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9</v>
      </c>
      <c r="U77">
        <v>15.9</v>
      </c>
    </row>
    <row r="78" spans="1:21" x14ac:dyDescent="0.25">
      <c r="A78">
        <v>60</v>
      </c>
      <c r="B78" t="s">
        <v>240</v>
      </c>
      <c r="C78">
        <v>0</v>
      </c>
      <c r="D78" s="7">
        <v>14</v>
      </c>
      <c r="E78">
        <v>8</v>
      </c>
      <c r="F78">
        <v>10</v>
      </c>
      <c r="G78">
        <v>0</v>
      </c>
      <c r="H78">
        <v>0</v>
      </c>
      <c r="I78">
        <v>8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40</v>
      </c>
      <c r="U78">
        <v>39.700000000000003</v>
      </c>
    </row>
    <row r="79" spans="1:21" x14ac:dyDescent="0.25">
      <c r="A79">
        <v>95</v>
      </c>
      <c r="B79" t="s">
        <v>277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8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8</v>
      </c>
      <c r="U79">
        <v>11.1</v>
      </c>
    </row>
    <row r="80" spans="1:21" x14ac:dyDescent="0.25">
      <c r="A80">
        <v>99</v>
      </c>
      <c r="B80" t="s">
        <v>281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7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7</v>
      </c>
      <c r="U80">
        <v>6.9</v>
      </c>
    </row>
    <row r="81" spans="1:21" x14ac:dyDescent="0.25">
      <c r="A81">
        <v>71</v>
      </c>
      <c r="B81" t="s">
        <v>250</v>
      </c>
      <c r="C81">
        <v>9</v>
      </c>
      <c r="D81">
        <v>0</v>
      </c>
      <c r="E81">
        <v>0</v>
      </c>
      <c r="F81">
        <v>0</v>
      </c>
      <c r="G81">
        <v>0</v>
      </c>
      <c r="H81">
        <v>10</v>
      </c>
      <c r="I81">
        <v>5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24</v>
      </c>
      <c r="U81">
        <v>32.799999999999997</v>
      </c>
    </row>
    <row r="82" spans="1:21" x14ac:dyDescent="0.25">
      <c r="A82">
        <v>83</v>
      </c>
      <c r="B82" t="s">
        <v>267</v>
      </c>
      <c r="C82">
        <v>0</v>
      </c>
      <c r="D82">
        <v>0</v>
      </c>
      <c r="E82">
        <v>0</v>
      </c>
      <c r="F82">
        <v>0</v>
      </c>
      <c r="G82">
        <v>0</v>
      </c>
      <c r="H82">
        <v>10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10</v>
      </c>
      <c r="U82">
        <v>19.8</v>
      </c>
    </row>
    <row r="83" spans="1:21" x14ac:dyDescent="0.25">
      <c r="A83">
        <v>62</v>
      </c>
      <c r="B83" t="s">
        <v>241</v>
      </c>
      <c r="C83">
        <v>9</v>
      </c>
      <c r="D83">
        <v>10</v>
      </c>
      <c r="E83">
        <v>10</v>
      </c>
      <c r="F83">
        <v>9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38</v>
      </c>
      <c r="U83">
        <v>38.9</v>
      </c>
    </row>
    <row r="84" spans="1:21" x14ac:dyDescent="0.25">
      <c r="A84">
        <v>65</v>
      </c>
      <c r="B84" t="s">
        <v>244</v>
      </c>
      <c r="C84">
        <v>8</v>
      </c>
      <c r="D84">
        <v>13</v>
      </c>
      <c r="E84" s="2">
        <v>12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33</v>
      </c>
      <c r="U84">
        <v>37.200000000000003</v>
      </c>
    </row>
    <row r="85" spans="1:21" x14ac:dyDescent="0.25">
      <c r="A85">
        <v>75</v>
      </c>
      <c r="B85" t="s">
        <v>256</v>
      </c>
      <c r="C85">
        <v>0</v>
      </c>
      <c r="D85">
        <v>10</v>
      </c>
      <c r="E85">
        <v>10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20</v>
      </c>
      <c r="U85">
        <v>30</v>
      </c>
    </row>
    <row r="86" spans="1:21" x14ac:dyDescent="0.25">
      <c r="A86">
        <v>83</v>
      </c>
      <c r="B86" t="s">
        <v>266</v>
      </c>
      <c r="C86">
        <v>1</v>
      </c>
      <c r="D86">
        <v>0</v>
      </c>
      <c r="E86">
        <v>9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10</v>
      </c>
      <c r="U86">
        <v>19.8</v>
      </c>
    </row>
    <row r="87" spans="1:21" x14ac:dyDescent="0.25">
      <c r="A87">
        <v>66</v>
      </c>
      <c r="B87" t="s">
        <v>246</v>
      </c>
      <c r="C87">
        <v>9</v>
      </c>
      <c r="D87">
        <v>12</v>
      </c>
      <c r="E87">
        <v>7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28</v>
      </c>
      <c r="U87">
        <v>34.6</v>
      </c>
    </row>
    <row r="88" spans="1:21" x14ac:dyDescent="0.25">
      <c r="A88">
        <v>74</v>
      </c>
      <c r="B88" t="s">
        <v>253</v>
      </c>
      <c r="C88">
        <v>8</v>
      </c>
      <c r="D88">
        <v>13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21</v>
      </c>
      <c r="U88">
        <v>31</v>
      </c>
    </row>
    <row r="89" spans="1:21" x14ac:dyDescent="0.25">
      <c r="A89">
        <v>75</v>
      </c>
      <c r="B89" t="s">
        <v>255</v>
      </c>
      <c r="C89">
        <v>8</v>
      </c>
      <c r="D89">
        <v>12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20</v>
      </c>
      <c r="U89">
        <v>30</v>
      </c>
    </row>
    <row r="90" spans="1:21" x14ac:dyDescent="0.25">
      <c r="A90">
        <v>73</v>
      </c>
      <c r="B90" t="s">
        <v>252</v>
      </c>
      <c r="C90" s="1">
        <v>12</v>
      </c>
      <c r="D90">
        <v>10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22</v>
      </c>
      <c r="U90">
        <v>31.8</v>
      </c>
    </row>
    <row r="91" spans="1:21" x14ac:dyDescent="0.25">
      <c r="A91">
        <v>83</v>
      </c>
      <c r="B91" t="s">
        <v>263</v>
      </c>
      <c r="C91">
        <v>0</v>
      </c>
      <c r="D91">
        <v>10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10</v>
      </c>
      <c r="U91">
        <v>19.8</v>
      </c>
    </row>
    <row r="92" spans="1:21" x14ac:dyDescent="0.25">
      <c r="A92">
        <v>75</v>
      </c>
      <c r="B92" t="s">
        <v>254</v>
      </c>
      <c r="C92" s="2">
        <v>11</v>
      </c>
      <c r="D92">
        <v>9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20</v>
      </c>
      <c r="U92">
        <v>30</v>
      </c>
    </row>
    <row r="93" spans="1:21" x14ac:dyDescent="0.25">
      <c r="A93">
        <v>82</v>
      </c>
      <c r="B93" t="s">
        <v>261</v>
      </c>
      <c r="C93" s="2">
        <v>11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11</v>
      </c>
      <c r="U93">
        <v>22.4</v>
      </c>
    </row>
    <row r="94" spans="1:21" x14ac:dyDescent="0.25">
      <c r="A94">
        <v>83</v>
      </c>
      <c r="B94" t="s">
        <v>262</v>
      </c>
      <c r="C94">
        <v>10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10</v>
      </c>
      <c r="U94">
        <v>19.8</v>
      </c>
    </row>
    <row r="95" spans="1:21" x14ac:dyDescent="0.25">
      <c r="A95">
        <v>83</v>
      </c>
      <c r="B95" t="s">
        <v>264</v>
      </c>
      <c r="C95">
        <v>10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10</v>
      </c>
      <c r="U95">
        <v>19.8</v>
      </c>
    </row>
    <row r="96" spans="1:21" x14ac:dyDescent="0.25">
      <c r="A96">
        <v>83</v>
      </c>
      <c r="B96" t="s">
        <v>265</v>
      </c>
      <c r="C96">
        <v>10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10</v>
      </c>
      <c r="U96">
        <v>19.8</v>
      </c>
    </row>
    <row r="97" spans="1:21" x14ac:dyDescent="0.25">
      <c r="A97">
        <v>89</v>
      </c>
      <c r="B97" t="s">
        <v>268</v>
      </c>
      <c r="C97">
        <v>9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9</v>
      </c>
      <c r="U97">
        <v>15.9</v>
      </c>
    </row>
    <row r="98" spans="1:21" x14ac:dyDescent="0.25">
      <c r="A98">
        <v>89</v>
      </c>
      <c r="B98" t="s">
        <v>269</v>
      </c>
      <c r="C98">
        <v>9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9</v>
      </c>
      <c r="U98">
        <v>15.9</v>
      </c>
    </row>
    <row r="99" spans="1:21" x14ac:dyDescent="0.25">
      <c r="A99">
        <v>89</v>
      </c>
      <c r="B99" t="s">
        <v>270</v>
      </c>
      <c r="C99">
        <v>9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9</v>
      </c>
      <c r="U99">
        <v>15.9</v>
      </c>
    </row>
    <row r="100" spans="1:21" x14ac:dyDescent="0.25">
      <c r="A100">
        <v>95</v>
      </c>
      <c r="B100" t="s">
        <v>274</v>
      </c>
      <c r="C100">
        <v>8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8</v>
      </c>
      <c r="U100">
        <v>11.1</v>
      </c>
    </row>
    <row r="101" spans="1:21" x14ac:dyDescent="0.25">
      <c r="A101">
        <v>95</v>
      </c>
      <c r="B101" t="s">
        <v>275</v>
      </c>
      <c r="C101">
        <v>8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8</v>
      </c>
      <c r="U101">
        <v>11.1</v>
      </c>
    </row>
    <row r="102" spans="1:21" x14ac:dyDescent="0.25">
      <c r="A102">
        <v>95</v>
      </c>
      <c r="B102" t="s">
        <v>276</v>
      </c>
      <c r="C102">
        <v>8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8</v>
      </c>
      <c r="U102">
        <v>11.1</v>
      </c>
    </row>
    <row r="103" spans="1:21" x14ac:dyDescent="0.25">
      <c r="A103">
        <v>99</v>
      </c>
      <c r="B103" t="s">
        <v>278</v>
      </c>
      <c r="C103">
        <v>7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7</v>
      </c>
      <c r="U103">
        <v>6.9</v>
      </c>
    </row>
    <row r="104" spans="1:21" x14ac:dyDescent="0.25">
      <c r="A104">
        <v>99</v>
      </c>
      <c r="B104" t="s">
        <v>279</v>
      </c>
      <c r="C104">
        <v>7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7</v>
      </c>
      <c r="U104">
        <v>6.9</v>
      </c>
    </row>
    <row r="105" spans="1:21" x14ac:dyDescent="0.25">
      <c r="A105">
        <v>99</v>
      </c>
      <c r="B105" t="s">
        <v>280</v>
      </c>
      <c r="C105">
        <v>7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7</v>
      </c>
      <c r="U105">
        <v>6.9</v>
      </c>
    </row>
    <row r="106" spans="1:21" x14ac:dyDescent="0.25">
      <c r="A106">
        <v>103</v>
      </c>
      <c r="B106" t="s">
        <v>282</v>
      </c>
      <c r="C106">
        <v>6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6</v>
      </c>
      <c r="U106">
        <v>4.2</v>
      </c>
    </row>
    <row r="107" spans="1:21" x14ac:dyDescent="0.25">
      <c r="A107">
        <v>106</v>
      </c>
      <c r="B107" t="s">
        <v>285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</row>
    <row r="108" spans="1:21" x14ac:dyDescent="0.25">
      <c r="A108">
        <v>106</v>
      </c>
      <c r="B108" t="s">
        <v>286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</row>
    <row r="109" spans="1:21" x14ac:dyDescent="0.25">
      <c r="A109">
        <v>106</v>
      </c>
      <c r="B109" t="s">
        <v>287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</row>
    <row r="110" spans="1:21" x14ac:dyDescent="0.25">
      <c r="A110">
        <v>106</v>
      </c>
      <c r="B110" t="s">
        <v>288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</row>
    <row r="111" spans="1:21" x14ac:dyDescent="0.25">
      <c r="A111">
        <v>106</v>
      </c>
      <c r="B111" t="s">
        <v>289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</row>
    <row r="112" spans="1:21" x14ac:dyDescent="0.25">
      <c r="A112">
        <v>106</v>
      </c>
      <c r="B112" t="s">
        <v>290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</row>
    <row r="113" spans="1:21" x14ac:dyDescent="0.25">
      <c r="A113">
        <v>106</v>
      </c>
      <c r="B113" t="s">
        <v>291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</row>
    <row r="114" spans="1:21" x14ac:dyDescent="0.25">
      <c r="A114">
        <v>106</v>
      </c>
      <c r="B114" t="s">
        <v>292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</row>
    <row r="115" spans="1:21" x14ac:dyDescent="0.25">
      <c r="A115">
        <v>106</v>
      </c>
      <c r="B115" t="s">
        <v>293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</row>
    <row r="116" spans="1:21" x14ac:dyDescent="0.25">
      <c r="A116">
        <v>106</v>
      </c>
      <c r="B116" t="s">
        <v>294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</row>
    <row r="117" spans="1:21" x14ac:dyDescent="0.25">
      <c r="A117">
        <v>106</v>
      </c>
      <c r="B117" t="s">
        <v>295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</row>
  </sheetData>
  <sortState ref="A2:AJ117">
    <sortCondition descending="1" ref="J2:J1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PigSkinPickem</vt:lpstr>
      <vt:lpstr>Sheet2</vt:lpstr>
      <vt:lpstr>Sheet3</vt:lpstr>
      <vt:lpstr>Sheet1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N. Braxtan</dc:creator>
  <cp:lastModifiedBy>Thomas Braxtan</cp:lastModifiedBy>
  <dcterms:created xsi:type="dcterms:W3CDTF">2011-09-13T13:34:45Z</dcterms:created>
  <dcterms:modified xsi:type="dcterms:W3CDTF">2012-02-14T21:25:43Z</dcterms:modified>
</cp:coreProperties>
</file>